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05" windowHeight="11475" activeTab="0"/>
  </bookViews>
  <sheets>
    <sheet name="Auto Discount" sheetId="1" r:id="rId1"/>
  </sheets>
  <definedNames>
    <definedName name="_xlnm.Print_Area" localSheetId="0">'Auto Discount'!$A$1:$J$71</definedName>
  </definedNames>
  <calcPr fullCalcOnLoad="1"/>
</workbook>
</file>

<file path=xl/sharedStrings.xml><?xml version="1.0" encoding="utf-8"?>
<sst xmlns="http://schemas.openxmlformats.org/spreadsheetml/2006/main" count="93" uniqueCount="81">
  <si>
    <t>INSURANCE PREMIUM DISCOUNTS</t>
  </si>
  <si>
    <t>AUTO PROGRAM</t>
  </si>
  <si>
    <t>UNEARNED</t>
  </si>
  <si>
    <t>EARNED</t>
  </si>
  <si>
    <t>Course</t>
  </si>
  <si>
    <t>Total</t>
  </si>
  <si>
    <t>%</t>
  </si>
  <si>
    <t>CC</t>
  </si>
  <si>
    <t>AL</t>
  </si>
  <si>
    <t>AUTO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</si>
  <si>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</si>
  <si>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</si>
  <si>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</si>
  <si>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</si>
  <si>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</si>
  <si>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</si>
  <si>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</si>
  <si>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</si>
  <si>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</si>
  <si>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</si>
  <si>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</si>
  <si>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</si>
  <si>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</si>
  <si>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</si>
  <si>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</si>
  <si>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</si>
  <si>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</si>
  <si>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</si>
  <si>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</si>
  <si>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</si>
  <si>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</si>
  <si>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</si>
  <si>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</si>
  <si>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</si>
  <si>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</si>
  <si>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</si>
  <si>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</si>
  <si>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</si>
  <si>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</si>
  <si>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</si>
  <si>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</si>
  <si>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HEALTH &amp; HUMAN SERVICES VETERAN'S HOME- GLENDIVE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</si>
  <si>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</si>
  <si>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</si>
  <si>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</si>
  <si>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</si>
  <si>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</si>
  <si>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</si>
  <si>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</si>
  <si>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</si>
  <si>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</si>
  <si>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</si>
  <si>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COT GF</t>
  </si>
  <si>
    <t>MSU EXTENSION SERVICE</t>
  </si>
  <si>
    <t xml:space="preserve">MSU FIRE SERVICES TRAINING </t>
  </si>
  <si>
    <t>MSU-NORTHERN</t>
  </si>
  <si>
    <t>UM HELENA COT</t>
  </si>
  <si>
    <t>UM MISSOULA</t>
  </si>
  <si>
    <t>UM MT TECH</t>
  </si>
  <si>
    <t>UM WESTERN</t>
  </si>
  <si>
    <t>TOTALS</t>
  </si>
  <si>
    <t>FY 2011</t>
  </si>
  <si>
    <t>ADMINISTRATION TEACHERS RETIREMENT</t>
  </si>
  <si>
    <t>ADMINISTRATION PUBLIC EMPLOYEES RETIREMENT DIVISION</t>
  </si>
  <si>
    <t>JUSTICE BOARD OF CRIME CONTROL</t>
  </si>
  <si>
    <t>PUBLIC HEALTH &amp; HUMAN SERVICES STATE HOSPITAL</t>
  </si>
  <si>
    <t>TRANSPORTATION-MOTOR POOL</t>
  </si>
  <si>
    <t>TRANSPORTATION-EQUIPMENT</t>
  </si>
  <si>
    <t>FY 2012</t>
  </si>
  <si>
    <t>COMMERCE MONTANA HERITAGE COMMISSION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</si>
  <si>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</si>
  <si>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</si>
  <si>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</si>
  <si>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</si>
  <si>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</si>
  <si>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</si>
  <si>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</si>
  <si>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</si>
  <si>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</si>
  <si>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</si>
  <si>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VETERAN'S HOME- COLUMBIA FALLS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</si>
</sst>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  <numFmt numFmtId="167" formatCode="_(* #,##0_);_(* \(#,##0\);_(* &quot;-&quot;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6" tint="-0.4999699890613556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shrinkToFit="1"/>
    </xf>
    <xf numFmtId="0" fontId="3" fillId="7" borderId="13" xfId="0" applyFont="1" applyFill="1" applyBorder="1" applyAlignment="1">
      <alignment shrinkToFit="1"/>
    </xf>
    <xf numFmtId="43" fontId="3" fillId="0" borderId="13" xfId="42" applyFont="1" applyFill="1" applyBorder="1" applyAlignment="1">
      <alignment shrinkToFit="1"/>
    </xf>
    <xf numFmtId="165" fontId="3" fillId="7" borderId="13" xfId="42" applyNumberFormat="1" applyFont="1" applyFill="1" applyBorder="1" applyAlignment="1">
      <alignment shrinkToFit="1"/>
    </xf>
    <xf numFmtId="165" fontId="3" fillId="0" borderId="13" xfId="42" applyNumberFormat="1" applyFont="1" applyFill="1" applyBorder="1" applyAlignment="1">
      <alignment shrinkToFit="1"/>
    </xf>
    <xf numFmtId="166" fontId="3" fillId="0" borderId="14" xfId="0" applyNumberFormat="1" applyFont="1" applyFill="1" applyBorder="1" applyAlignment="1">
      <alignment/>
    </xf>
    <xf numFmtId="0" fontId="3" fillId="7" borderId="14" xfId="0" applyFont="1" applyFill="1" applyBorder="1" applyAlignment="1">
      <alignment shrinkToFit="1"/>
    </xf>
    <xf numFmtId="43" fontId="3" fillId="0" borderId="14" xfId="42" applyFont="1" applyFill="1" applyBorder="1" applyAlignment="1">
      <alignment shrinkToFit="1"/>
    </xf>
    <xf numFmtId="9" fontId="3" fillId="0" borderId="14" xfId="57" applyFont="1" applyFill="1" applyBorder="1" applyAlignment="1">
      <alignment shrinkToFit="1"/>
    </xf>
    <xf numFmtId="165" fontId="3" fillId="7" borderId="14" xfId="42" applyNumberFormat="1" applyFont="1" applyFill="1" applyBorder="1" applyAlignment="1">
      <alignment shrinkToFit="1"/>
    </xf>
    <xf numFmtId="165" fontId="3" fillId="0" borderId="14" xfId="42" applyNumberFormat="1" applyFont="1" applyFill="1" applyBorder="1" applyAlignment="1">
      <alignment shrinkToFit="1"/>
    </xf>
    <xf numFmtId="166" fontId="3" fillId="0" borderId="0" xfId="0" applyNumberFormat="1" applyFont="1" applyFill="1" applyAlignment="1">
      <alignment/>
    </xf>
    <xf numFmtId="3" fontId="4" fillId="6" borderId="19" xfId="0" applyNumberFormat="1" applyFont="1" applyFill="1" applyBorder="1" applyAlignment="1">
      <alignment/>
    </xf>
    <xf numFmtId="43" fontId="4" fillId="6" borderId="19" xfId="42" applyFont="1" applyFill="1" applyBorder="1" applyAlignment="1">
      <alignment/>
    </xf>
    <xf numFmtId="165" fontId="4" fillId="6" borderId="19" xfId="42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9" fontId="3" fillId="33" borderId="14" xfId="57" applyNumberFormat="1" applyFont="1" applyFill="1" applyBorder="1" applyAlignment="1">
      <alignment shrinkToFit="1"/>
    </xf>
    <xf numFmtId="166" fontId="3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9" fontId="40" fillId="10" borderId="13" xfId="57" applyNumberFormat="1" applyFont="1" applyFill="1" applyBorder="1" applyAlignment="1">
      <alignment shrinkToFit="1"/>
    </xf>
    <xf numFmtId="9" fontId="40" fillId="10" borderId="14" xfId="57" applyFont="1" applyFill="1" applyBorder="1" applyAlignment="1">
      <alignment shrinkToFit="1"/>
    </xf>
    <xf numFmtId="9" fontId="40" fillId="10" borderId="14" xfId="57" applyNumberFormat="1" applyFont="1" applyFill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9" fontId="3" fillId="0" borderId="14" xfId="57" applyNumberFormat="1" applyFont="1" applyFill="1" applyBorder="1" applyAlignment="1">
      <alignment shrinkToFit="1"/>
    </xf>
    <xf numFmtId="9" fontId="40" fillId="0" borderId="14" xfId="57" applyNumberFormat="1" applyFont="1" applyFill="1" applyBorder="1" applyAlignment="1">
      <alignment shrinkToFit="1"/>
    </xf>
    <xf numFmtId="165" fontId="3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6" fontId="41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shrinkToFit="1"/>
    </xf>
    <xf numFmtId="166" fontId="4" fillId="6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4"/>
  <sheetViews>
    <sheetView tabSelected="1" zoomScaleSheetLayoutView="100" zoomScalePageLayoutView="0" workbookViewId="0" topLeftCell="A1">
      <selection activeCell="O71" sqref="O71"/>
    </sheetView>
  </sheetViews>
  <sheetFormatPr defaultColWidth="9.140625" defaultRowHeight="12.75"/>
  <cols>
    <col min="1" max="1" width="67.7109375" style="6" customWidth="1"/>
    <col min="2" max="8" width="12.7109375" style="6" hidden="1" customWidth="1"/>
    <col min="9" max="9" width="20.7109375" style="7" customWidth="1"/>
    <col min="10" max="10" width="20.7109375" style="8" customWidth="1"/>
    <col min="11" max="11" width="9.140625" style="4" customWidth="1"/>
    <col min="12" max="12" width="10.421875" style="4" bestFit="1" customWidth="1"/>
    <col min="13" max="16384" width="9.140625" style="4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1:10" ht="18">
      <c r="A2" s="1" t="s">
        <v>68</v>
      </c>
      <c r="B2" s="1"/>
      <c r="C2" s="1"/>
      <c r="D2" s="1"/>
      <c r="E2" s="1"/>
      <c r="F2" s="1"/>
      <c r="G2" s="1"/>
      <c r="H2" s="1"/>
      <c r="I2" s="2"/>
      <c r="J2" s="3"/>
    </row>
    <row r="3" spans="1:10" ht="18">
      <c r="A3" s="1" t="s">
        <v>1</v>
      </c>
      <c r="B3" s="1"/>
      <c r="C3" s="1"/>
      <c r="D3" s="1"/>
      <c r="E3" s="1"/>
      <c r="F3" s="1"/>
      <c r="G3" s="1"/>
      <c r="H3" s="1"/>
      <c r="I3" s="2"/>
      <c r="J3" s="3"/>
    </row>
    <row r="4" spans="1:10" ht="15">
      <c r="A4" s="5"/>
      <c r="B4" s="5"/>
      <c r="C4" s="5"/>
      <c r="D4" s="5"/>
      <c r="E4" s="5"/>
      <c r="F4" s="5"/>
      <c r="G4" s="5"/>
      <c r="H4" s="5"/>
      <c r="I4" s="2"/>
      <c r="J4" s="3"/>
    </row>
    <row r="5" spans="1:10" ht="15">
      <c r="A5" s="5"/>
      <c r="B5" s="5"/>
      <c r="C5" s="5"/>
      <c r="D5" s="5"/>
      <c r="E5" s="5"/>
      <c r="F5" s="5"/>
      <c r="G5" s="5"/>
      <c r="H5" s="5"/>
      <c r="I5" s="2"/>
      <c r="J5" s="3"/>
    </row>
    <row r="6" ht="15" thickBot="1"/>
    <row r="7" spans="1:10" s="13" customFormat="1" ht="15.75" customHeight="1">
      <c r="A7" s="9"/>
      <c r="B7" s="10" t="s">
        <v>61</v>
      </c>
      <c r="C7" s="9" t="s">
        <v>61</v>
      </c>
      <c r="D7" s="9" t="s">
        <v>61</v>
      </c>
      <c r="E7" s="10" t="s">
        <v>68</v>
      </c>
      <c r="F7" s="9" t="s">
        <v>68</v>
      </c>
      <c r="G7" s="10" t="s">
        <v>68</v>
      </c>
      <c r="H7" s="47" t="s">
        <v>68</v>
      </c>
      <c r="I7" s="11" t="s">
        <v>2</v>
      </c>
      <c r="J7" s="12" t="s">
        <v>3</v>
      </c>
    </row>
    <row r="8" spans="1:10" s="13" customFormat="1" ht="15.75" customHeight="1">
      <c r="A8" s="14"/>
      <c r="B8" s="15" t="s">
        <v>4</v>
      </c>
      <c r="C8" s="14" t="s">
        <v>5</v>
      </c>
      <c r="D8" s="14" t="s">
        <v>6</v>
      </c>
      <c r="E8" s="15" t="s">
        <v>7</v>
      </c>
      <c r="F8" s="14" t="s">
        <v>8</v>
      </c>
      <c r="G8" s="15" t="s">
        <v>7</v>
      </c>
      <c r="H8" s="48" t="s">
        <v>8</v>
      </c>
      <c r="I8" s="16" t="s">
        <v>9</v>
      </c>
      <c r="J8" s="17" t="s">
        <v>9</v>
      </c>
    </row>
    <row r="9" spans="1:10" s="13" customFormat="1" ht="15.75" thickBot="1">
      <c r="A9" s="18" t="s">
        <v>10</v>
      </c>
      <c r="B9" s="19" t="s">
        <v>11</v>
      </c>
      <c r="C9" s="18" t="s">
        <v>12</v>
      </c>
      <c r="D9" s="18" t="s">
        <v>13</v>
      </c>
      <c r="E9" s="19" t="s">
        <v>14</v>
      </c>
      <c r="F9" s="18" t="s">
        <v>14</v>
      </c>
      <c r="G9" s="19" t="s">
        <v>15</v>
      </c>
      <c r="H9" s="49" t="s">
        <v>15</v>
      </c>
      <c r="I9" s="20" t="s">
        <v>16</v>
      </c>
      <c r="J9" s="21" t="s">
        <v>16</v>
      </c>
    </row>
    <row r="10" spans="1:12" s="8" customFormat="1" ht="14.25">
      <c r="A10" s="22" t="s">
        <v>17</v>
      </c>
      <c r="B10" s="23">
        <v>32</v>
      </c>
      <c r="C10" s="24">
        <f>558.95+40+18</f>
        <v>616.95</v>
      </c>
      <c r="D10" s="44">
        <f>B10/C10</f>
        <v>0.051868060620795846</v>
      </c>
      <c r="E10" s="25">
        <v>2176</v>
      </c>
      <c r="F10" s="26">
        <v>3180</v>
      </c>
      <c r="G10" s="25">
        <f>E10*0.1</f>
        <v>217.60000000000002</v>
      </c>
      <c r="H10" s="26">
        <f>F10*0.1</f>
        <v>318</v>
      </c>
      <c r="I10" s="27"/>
      <c r="J10" s="27">
        <f>SUM(G10:H10)</f>
        <v>535.6</v>
      </c>
      <c r="L10" s="51"/>
    </row>
    <row r="11" spans="1:10" s="8" customFormat="1" ht="14.25" hidden="1">
      <c r="A11" s="58" t="s">
        <v>62</v>
      </c>
      <c r="B11" s="28"/>
      <c r="C11" s="29"/>
      <c r="D11" s="45"/>
      <c r="E11" s="31"/>
      <c r="F11" s="32"/>
      <c r="G11" s="31"/>
      <c r="H11" s="32"/>
      <c r="I11" s="27"/>
      <c r="J11" s="27"/>
    </row>
    <row r="12" spans="1:10" s="8" customFormat="1" ht="14.25" hidden="1">
      <c r="A12" s="22" t="s">
        <v>63</v>
      </c>
      <c r="B12" s="23"/>
      <c r="C12" s="24"/>
      <c r="D12" s="45"/>
      <c r="E12" s="25"/>
      <c r="F12" s="26"/>
      <c r="G12" s="25"/>
      <c r="H12" s="26"/>
      <c r="I12" s="27"/>
      <c r="J12" s="27"/>
    </row>
    <row r="13" spans="1:10" s="8" customFormat="1" ht="14.25">
      <c r="A13" s="22" t="s">
        <v>18</v>
      </c>
      <c r="B13" s="23">
        <f>2+12</f>
        <v>14</v>
      </c>
      <c r="C13" s="24">
        <v>206.5</v>
      </c>
      <c r="D13" s="46">
        <f>B13/C13</f>
        <v>0.06779661016949153</v>
      </c>
      <c r="E13" s="25">
        <v>3150</v>
      </c>
      <c r="F13" s="26">
        <v>492</v>
      </c>
      <c r="G13" s="25">
        <f>E13*0.1</f>
        <v>315</v>
      </c>
      <c r="H13" s="26">
        <f>F13*0.1</f>
        <v>49.2</v>
      </c>
      <c r="I13" s="27"/>
      <c r="J13" s="27">
        <f>SUM(G13:H13)</f>
        <v>364.2</v>
      </c>
    </row>
    <row r="14" spans="1:10" s="8" customFormat="1" ht="14.25">
      <c r="A14" s="22" t="s">
        <v>19</v>
      </c>
      <c r="B14" s="23">
        <v>16</v>
      </c>
      <c r="C14" s="24">
        <v>137.26</v>
      </c>
      <c r="D14" s="46">
        <f aca="true" t="shared" si="0" ref="D14:D69">B14/C14</f>
        <v>0.11656709893632523</v>
      </c>
      <c r="E14" s="25">
        <v>5459</v>
      </c>
      <c r="F14" s="26">
        <v>3571</v>
      </c>
      <c r="G14" s="25">
        <f aca="true" t="shared" si="1" ref="G14:G69">E14*0.1</f>
        <v>545.9</v>
      </c>
      <c r="H14" s="26">
        <f aca="true" t="shared" si="2" ref="H14:H69">F14*0.1</f>
        <v>357.1</v>
      </c>
      <c r="I14" s="27"/>
      <c r="J14" s="27">
        <f>SUM(G14:H14)</f>
        <v>903</v>
      </c>
    </row>
    <row r="15" spans="1:10" s="8" customFormat="1" ht="14.25">
      <c r="A15" s="22" t="s">
        <v>20</v>
      </c>
      <c r="B15" s="23">
        <v>6</v>
      </c>
      <c r="C15" s="24">
        <v>87</v>
      </c>
      <c r="D15" s="46">
        <f t="shared" si="0"/>
        <v>0.06896551724137931</v>
      </c>
      <c r="E15" s="25">
        <v>246</v>
      </c>
      <c r="F15" s="26">
        <v>0</v>
      </c>
      <c r="G15" s="25">
        <f t="shared" si="1"/>
        <v>24.6</v>
      </c>
      <c r="H15" s="26">
        <f t="shared" si="2"/>
        <v>0</v>
      </c>
      <c r="I15" s="27"/>
      <c r="J15" s="27">
        <f>SUM(G15:H15)</f>
        <v>24.6</v>
      </c>
    </row>
    <row r="16" spans="1:10" s="8" customFormat="1" ht="14.25">
      <c r="A16" s="22" t="s">
        <v>21</v>
      </c>
      <c r="B16" s="23">
        <v>3</v>
      </c>
      <c r="C16" s="24">
        <v>238.83</v>
      </c>
      <c r="D16" s="41">
        <f t="shared" si="0"/>
        <v>0.01256123602562492</v>
      </c>
      <c r="E16" s="25">
        <v>337</v>
      </c>
      <c r="F16" s="26">
        <v>55</v>
      </c>
      <c r="G16" s="25">
        <f t="shared" si="1"/>
        <v>33.7</v>
      </c>
      <c r="H16" s="26">
        <f t="shared" si="2"/>
        <v>5.5</v>
      </c>
      <c r="I16" s="27">
        <f>SUM(G16:H16)</f>
        <v>39.2</v>
      </c>
      <c r="J16" s="27"/>
    </row>
    <row r="17" spans="1:10" s="8" customFormat="1" ht="14.25">
      <c r="A17" s="22" t="s">
        <v>69</v>
      </c>
      <c r="B17" s="23"/>
      <c r="C17" s="24"/>
      <c r="D17" s="30"/>
      <c r="E17" s="25">
        <v>313</v>
      </c>
      <c r="F17" s="26">
        <v>228</v>
      </c>
      <c r="G17" s="25">
        <f t="shared" si="1"/>
        <v>31.3</v>
      </c>
      <c r="H17" s="26">
        <f t="shared" si="2"/>
        <v>22.8</v>
      </c>
      <c r="I17" s="27">
        <f>SUM(G17:H17)</f>
        <v>54.1</v>
      </c>
      <c r="J17" s="27"/>
    </row>
    <row r="18" spans="1:10" s="8" customFormat="1" ht="14.25">
      <c r="A18" s="22" t="s">
        <v>22</v>
      </c>
      <c r="B18" s="23"/>
      <c r="C18" s="24">
        <v>6</v>
      </c>
      <c r="D18" s="41">
        <f t="shared" si="0"/>
        <v>0</v>
      </c>
      <c r="E18" s="25">
        <v>0</v>
      </c>
      <c r="F18" s="26">
        <v>0</v>
      </c>
      <c r="G18" s="25">
        <f t="shared" si="1"/>
        <v>0</v>
      </c>
      <c r="H18" s="26">
        <f t="shared" si="2"/>
        <v>0</v>
      </c>
      <c r="I18" s="27">
        <v>0</v>
      </c>
      <c r="J18" s="27"/>
    </row>
    <row r="19" spans="1:12" s="8" customFormat="1" ht="14.25">
      <c r="A19" s="22" t="s">
        <v>23</v>
      </c>
      <c r="B19" s="23">
        <v>97</v>
      </c>
      <c r="C19" s="24">
        <v>1381.4</v>
      </c>
      <c r="D19" s="46">
        <f t="shared" si="0"/>
        <v>0.07021861879252932</v>
      </c>
      <c r="E19" s="25">
        <v>0</v>
      </c>
      <c r="F19" s="26">
        <v>3970</v>
      </c>
      <c r="G19" s="25">
        <f t="shared" si="1"/>
        <v>0</v>
      </c>
      <c r="H19" s="26">
        <f t="shared" si="2"/>
        <v>397</v>
      </c>
      <c r="I19" s="27"/>
      <c r="J19" s="27">
        <f aca="true" t="shared" si="3" ref="J19:J26">SUM(G19:H19)</f>
        <v>397</v>
      </c>
      <c r="L19" s="33"/>
    </row>
    <row r="20" spans="1:10" s="8" customFormat="1" ht="14.25">
      <c r="A20" s="22" t="s">
        <v>70</v>
      </c>
      <c r="B20" s="23"/>
      <c r="C20" s="24"/>
      <c r="D20" s="30"/>
      <c r="E20" s="25">
        <v>0</v>
      </c>
      <c r="F20" s="26">
        <v>0</v>
      </c>
      <c r="G20" s="25">
        <f t="shared" si="1"/>
        <v>0</v>
      </c>
      <c r="H20" s="26">
        <f t="shared" si="2"/>
        <v>0</v>
      </c>
      <c r="I20" s="27"/>
      <c r="J20" s="27">
        <f t="shared" si="3"/>
        <v>0</v>
      </c>
    </row>
    <row r="21" spans="1:10" ht="14.25">
      <c r="A21" s="22" t="s">
        <v>71</v>
      </c>
      <c r="B21" s="23"/>
      <c r="C21" s="24"/>
      <c r="D21" s="30"/>
      <c r="E21" s="25">
        <v>0</v>
      </c>
      <c r="F21" s="26">
        <v>329</v>
      </c>
      <c r="G21" s="25">
        <f t="shared" si="1"/>
        <v>0</v>
      </c>
      <c r="H21" s="26">
        <f t="shared" si="2"/>
        <v>32.9</v>
      </c>
      <c r="I21" s="27"/>
      <c r="J21" s="27">
        <f t="shared" si="3"/>
        <v>32.9</v>
      </c>
    </row>
    <row r="22" spans="1:10" ht="14.25">
      <c r="A22" s="22" t="s">
        <v>72</v>
      </c>
      <c r="B22" s="23"/>
      <c r="C22" s="24"/>
      <c r="D22" s="30"/>
      <c r="E22" s="25">
        <v>0</v>
      </c>
      <c r="F22" s="26">
        <v>1020</v>
      </c>
      <c r="G22" s="25">
        <f t="shared" si="1"/>
        <v>0</v>
      </c>
      <c r="H22" s="26">
        <f t="shared" si="2"/>
        <v>102</v>
      </c>
      <c r="I22" s="27"/>
      <c r="J22" s="27">
        <f t="shared" si="3"/>
        <v>102</v>
      </c>
    </row>
    <row r="23" spans="1:10" ht="14.25">
      <c r="A23" s="22" t="s">
        <v>73</v>
      </c>
      <c r="B23" s="23"/>
      <c r="C23" s="24"/>
      <c r="D23" s="30"/>
      <c r="E23" s="25">
        <v>2268</v>
      </c>
      <c r="F23" s="26">
        <v>10137</v>
      </c>
      <c r="G23" s="25">
        <f t="shared" si="1"/>
        <v>226.8</v>
      </c>
      <c r="H23" s="26">
        <f t="shared" si="2"/>
        <v>1013.7</v>
      </c>
      <c r="I23" s="27"/>
      <c r="J23" s="27">
        <f t="shared" si="3"/>
        <v>1240.5</v>
      </c>
    </row>
    <row r="24" spans="1:10" ht="14.25">
      <c r="A24" s="22" t="s">
        <v>74</v>
      </c>
      <c r="B24" s="23"/>
      <c r="C24" s="24"/>
      <c r="D24" s="30"/>
      <c r="E24" s="25">
        <v>0</v>
      </c>
      <c r="F24" s="26">
        <v>439</v>
      </c>
      <c r="G24" s="25">
        <f t="shared" si="1"/>
        <v>0</v>
      </c>
      <c r="H24" s="26">
        <f t="shared" si="2"/>
        <v>43.900000000000006</v>
      </c>
      <c r="I24" s="27"/>
      <c r="J24" s="27">
        <f t="shared" si="3"/>
        <v>43.900000000000006</v>
      </c>
    </row>
    <row r="25" spans="1:10" ht="14.25">
      <c r="A25" s="22" t="s">
        <v>75</v>
      </c>
      <c r="B25" s="23"/>
      <c r="C25" s="24"/>
      <c r="D25" s="30"/>
      <c r="E25" s="25">
        <v>7318</v>
      </c>
      <c r="F25" s="26">
        <v>11534</v>
      </c>
      <c r="G25" s="25">
        <f t="shared" si="1"/>
        <v>731.8000000000001</v>
      </c>
      <c r="H25" s="26">
        <f t="shared" si="2"/>
        <v>1153.4</v>
      </c>
      <c r="I25" s="27"/>
      <c r="J25" s="27">
        <f t="shared" si="3"/>
        <v>1885.2000000000003</v>
      </c>
    </row>
    <row r="26" spans="1:10" ht="14.25">
      <c r="A26" s="22" t="s">
        <v>76</v>
      </c>
      <c r="B26" s="23"/>
      <c r="C26" s="24"/>
      <c r="D26" s="30"/>
      <c r="E26" s="25">
        <v>0</v>
      </c>
      <c r="F26" s="26">
        <v>218</v>
      </c>
      <c r="G26" s="25">
        <f t="shared" si="1"/>
        <v>0</v>
      </c>
      <c r="H26" s="26">
        <f t="shared" si="2"/>
        <v>21.8</v>
      </c>
      <c r="I26" s="27"/>
      <c r="J26" s="27">
        <f t="shared" si="3"/>
        <v>21.8</v>
      </c>
    </row>
    <row r="27" spans="1:10" ht="14.25">
      <c r="A27" s="30" t="s">
        <v>24</v>
      </c>
      <c r="B27" s="23">
        <v>23</v>
      </c>
      <c r="C27" s="24">
        <v>505.57</v>
      </c>
      <c r="D27" s="46">
        <f t="shared" si="0"/>
        <v>0.04549320568862868</v>
      </c>
      <c r="E27" s="25">
        <v>17225</v>
      </c>
      <c r="F27" s="26">
        <v>9295</v>
      </c>
      <c r="G27" s="25">
        <f t="shared" si="1"/>
        <v>1722.5</v>
      </c>
      <c r="H27" s="26">
        <f t="shared" si="2"/>
        <v>929.5</v>
      </c>
      <c r="I27" s="27"/>
      <c r="J27" s="27">
        <f>SUM(G27:H27)</f>
        <v>2652</v>
      </c>
    </row>
    <row r="28" spans="1:10" ht="14.25">
      <c r="A28" s="22" t="s">
        <v>25</v>
      </c>
      <c r="B28" s="23">
        <v>50</v>
      </c>
      <c r="C28" s="24">
        <v>791.47</v>
      </c>
      <c r="D28" s="46">
        <f t="shared" si="0"/>
        <v>0.0631735883861675</v>
      </c>
      <c r="E28" s="25">
        <v>13731</v>
      </c>
      <c r="F28" s="26">
        <v>22085</v>
      </c>
      <c r="G28" s="25">
        <f t="shared" si="1"/>
        <v>1373.1000000000001</v>
      </c>
      <c r="H28" s="26">
        <f t="shared" si="2"/>
        <v>2208.5</v>
      </c>
      <c r="I28" s="27"/>
      <c r="J28" s="27">
        <f>SUM(G28:H28)</f>
        <v>3581.6000000000004</v>
      </c>
    </row>
    <row r="29" spans="1:10" ht="14.25">
      <c r="A29" s="30" t="s">
        <v>26</v>
      </c>
      <c r="B29" s="23">
        <f>27+1+58</f>
        <v>86</v>
      </c>
      <c r="C29" s="24">
        <v>832.91</v>
      </c>
      <c r="D29" s="46">
        <f t="shared" si="0"/>
        <v>0.10325245224574084</v>
      </c>
      <c r="E29" s="25">
        <v>102830</v>
      </c>
      <c r="F29" s="26">
        <v>38799</v>
      </c>
      <c r="G29" s="25">
        <f t="shared" si="1"/>
        <v>10283</v>
      </c>
      <c r="H29" s="26">
        <f t="shared" si="2"/>
        <v>3879.9</v>
      </c>
      <c r="I29" s="27"/>
      <c r="J29" s="27">
        <f>SUM(G29:H29)</f>
        <v>14162.9</v>
      </c>
    </row>
    <row r="30" spans="1:10" ht="14.25">
      <c r="A30" s="22" t="s">
        <v>64</v>
      </c>
      <c r="B30" s="23"/>
      <c r="C30" s="24"/>
      <c r="D30" s="54"/>
      <c r="E30" s="25">
        <v>191</v>
      </c>
      <c r="F30" s="26">
        <v>162</v>
      </c>
      <c r="G30" s="25">
        <f t="shared" si="1"/>
        <v>19.1</v>
      </c>
      <c r="H30" s="26">
        <f t="shared" si="2"/>
        <v>16.2</v>
      </c>
      <c r="I30" s="27"/>
      <c r="J30" s="27">
        <f>SUM(G30:H30)</f>
        <v>35.3</v>
      </c>
    </row>
    <row r="31" spans="1:10" ht="14.25">
      <c r="A31" s="30" t="s">
        <v>27</v>
      </c>
      <c r="B31" s="23">
        <v>16</v>
      </c>
      <c r="C31" s="24">
        <v>918.33</v>
      </c>
      <c r="D31" s="41">
        <f t="shared" si="0"/>
        <v>0.01742293075473958</v>
      </c>
      <c r="E31" s="25">
        <v>27655</v>
      </c>
      <c r="F31" s="26">
        <v>8778</v>
      </c>
      <c r="G31" s="25">
        <f t="shared" si="1"/>
        <v>2765.5</v>
      </c>
      <c r="H31" s="26">
        <f t="shared" si="2"/>
        <v>877.8000000000001</v>
      </c>
      <c r="I31" s="27">
        <f>SUM(G31:H31)</f>
        <v>3643.3</v>
      </c>
      <c r="J31" s="27"/>
    </row>
    <row r="32" spans="1:10" ht="14.25">
      <c r="A32" s="30" t="s">
        <v>28</v>
      </c>
      <c r="B32" s="23"/>
      <c r="C32" s="24">
        <v>144.95</v>
      </c>
      <c r="D32" s="41">
        <f t="shared" si="0"/>
        <v>0</v>
      </c>
      <c r="E32" s="25">
        <v>2844</v>
      </c>
      <c r="F32" s="26">
        <v>4986</v>
      </c>
      <c r="G32" s="25">
        <f t="shared" si="1"/>
        <v>284.40000000000003</v>
      </c>
      <c r="H32" s="26">
        <f t="shared" si="2"/>
        <v>498.6</v>
      </c>
      <c r="I32" s="27">
        <f>SUM(G32:H32)</f>
        <v>783</v>
      </c>
      <c r="J32" s="27"/>
    </row>
    <row r="33" spans="1:10" ht="14.25">
      <c r="A33" s="22" t="s">
        <v>29</v>
      </c>
      <c r="B33" s="23">
        <v>10</v>
      </c>
      <c r="C33" s="24">
        <v>206.67</v>
      </c>
      <c r="D33" s="46">
        <f t="shared" si="0"/>
        <v>0.048386316349736294</v>
      </c>
      <c r="E33" s="25">
        <v>13099</v>
      </c>
      <c r="F33" s="26">
        <v>593</v>
      </c>
      <c r="G33" s="25">
        <f t="shared" si="1"/>
        <v>1309.9</v>
      </c>
      <c r="H33" s="26">
        <f t="shared" si="2"/>
        <v>59.300000000000004</v>
      </c>
      <c r="I33" s="27"/>
      <c r="J33" s="27">
        <f>SUM(G33:H33)</f>
        <v>1369.2</v>
      </c>
    </row>
    <row r="34" spans="1:10" ht="14.25">
      <c r="A34" s="22" t="s">
        <v>30</v>
      </c>
      <c r="B34" s="23">
        <v>60</v>
      </c>
      <c r="C34" s="24">
        <v>603.54</v>
      </c>
      <c r="D34" s="46">
        <f t="shared" si="0"/>
        <v>0.09941346058256288</v>
      </c>
      <c r="E34" s="25">
        <v>49568</v>
      </c>
      <c r="F34" s="26">
        <v>30858</v>
      </c>
      <c r="G34" s="25">
        <f t="shared" si="1"/>
        <v>4956.8</v>
      </c>
      <c r="H34" s="26">
        <f t="shared" si="2"/>
        <v>3085.8</v>
      </c>
      <c r="I34" s="27"/>
      <c r="J34" s="27">
        <f>SUM(G34:H34)</f>
        <v>8042.6</v>
      </c>
    </row>
    <row r="35" spans="1:10" ht="14.25">
      <c r="A35" s="22" t="s">
        <v>31</v>
      </c>
      <c r="B35" s="23">
        <v>123</v>
      </c>
      <c r="C35" s="24">
        <v>682.33</v>
      </c>
      <c r="D35" s="46">
        <f t="shared" si="0"/>
        <v>0.18026468131256135</v>
      </c>
      <c r="E35" s="25">
        <v>38596</v>
      </c>
      <c r="F35" s="26">
        <v>5751</v>
      </c>
      <c r="G35" s="25">
        <f t="shared" si="1"/>
        <v>3859.6000000000004</v>
      </c>
      <c r="H35" s="26">
        <f t="shared" si="2"/>
        <v>575.1</v>
      </c>
      <c r="I35" s="27"/>
      <c r="J35" s="27">
        <f>SUM(G35:H35)</f>
        <v>4434.700000000001</v>
      </c>
    </row>
    <row r="36" spans="1:10" s="8" customFormat="1" ht="14.25">
      <c r="A36" s="22" t="s">
        <v>32</v>
      </c>
      <c r="B36" s="23">
        <f>304+15</f>
        <v>319</v>
      </c>
      <c r="C36" s="24">
        <v>2249.26</v>
      </c>
      <c r="D36" s="46">
        <f t="shared" si="0"/>
        <v>0.14182442225443034</v>
      </c>
      <c r="E36" s="25">
        <v>3444</v>
      </c>
      <c r="F36" s="26">
        <v>381</v>
      </c>
      <c r="G36" s="25">
        <f t="shared" si="1"/>
        <v>344.40000000000003</v>
      </c>
      <c r="H36" s="26">
        <f t="shared" si="2"/>
        <v>38.1</v>
      </c>
      <c r="I36" s="27"/>
      <c r="J36" s="27">
        <f>SUM(G36:H36)</f>
        <v>382.50000000000006</v>
      </c>
    </row>
    <row r="37" spans="1:10" s="8" customFormat="1" ht="14.25">
      <c r="A37" s="22" t="s">
        <v>66</v>
      </c>
      <c r="B37" s="23"/>
      <c r="C37" s="24"/>
      <c r="D37" s="53"/>
      <c r="E37" s="25">
        <v>0</v>
      </c>
      <c r="F37" s="26">
        <v>111249</v>
      </c>
      <c r="G37" s="25">
        <f t="shared" si="1"/>
        <v>0</v>
      </c>
      <c r="H37" s="26">
        <f t="shared" si="2"/>
        <v>11124.900000000001</v>
      </c>
      <c r="I37" s="27"/>
      <c r="J37" s="27">
        <f>SUM(G37:H37)</f>
        <v>11124.900000000001</v>
      </c>
    </row>
    <row r="38" spans="1:12" s="8" customFormat="1" ht="14.25">
      <c r="A38" s="22" t="s">
        <v>67</v>
      </c>
      <c r="B38" s="23"/>
      <c r="C38" s="24"/>
      <c r="D38" s="53"/>
      <c r="E38" s="25">
        <v>0</v>
      </c>
      <c r="F38" s="26">
        <v>229582</v>
      </c>
      <c r="G38" s="25">
        <f t="shared" si="1"/>
        <v>0</v>
      </c>
      <c r="H38" s="26">
        <f t="shared" si="2"/>
        <v>22958.2</v>
      </c>
      <c r="I38" s="27"/>
      <c r="J38" s="27">
        <f>SUM(G38:H38)</f>
        <v>22958.2</v>
      </c>
      <c r="L38" s="50"/>
    </row>
    <row r="39" spans="1:10" s="8" customFormat="1" ht="14.25">
      <c r="A39" s="22" t="s">
        <v>33</v>
      </c>
      <c r="B39" s="23"/>
      <c r="C39" s="24">
        <v>61.32</v>
      </c>
      <c r="D39" s="30">
        <f t="shared" si="0"/>
        <v>0</v>
      </c>
      <c r="E39" s="25">
        <v>604</v>
      </c>
      <c r="F39" s="26">
        <v>0</v>
      </c>
      <c r="G39" s="25">
        <f t="shared" si="1"/>
        <v>60.400000000000006</v>
      </c>
      <c r="H39" s="26">
        <f t="shared" si="2"/>
        <v>0</v>
      </c>
      <c r="I39" s="27">
        <f>SUM(G39:H39)</f>
        <v>60.400000000000006</v>
      </c>
      <c r="J39" s="27"/>
    </row>
    <row r="40" spans="1:10" s="8" customFormat="1" ht="14.25">
      <c r="A40" s="22" t="s">
        <v>34</v>
      </c>
      <c r="B40" s="23"/>
      <c r="C40" s="24">
        <v>188.1</v>
      </c>
      <c r="D40" s="30">
        <f t="shared" si="0"/>
        <v>0</v>
      </c>
      <c r="E40" s="25">
        <v>0</v>
      </c>
      <c r="F40" s="26">
        <v>0</v>
      </c>
      <c r="G40" s="25">
        <f t="shared" si="1"/>
        <v>0</v>
      </c>
      <c r="H40" s="26">
        <f t="shared" si="2"/>
        <v>0</v>
      </c>
      <c r="I40" s="27">
        <f>SUM(G40:H40)</f>
        <v>0</v>
      </c>
      <c r="J40" s="27"/>
    </row>
    <row r="41" spans="1:10" s="8" customFormat="1" ht="14.25">
      <c r="A41" s="22" t="s">
        <v>35</v>
      </c>
      <c r="B41" s="23"/>
      <c r="C41" s="24">
        <v>5.54</v>
      </c>
      <c r="D41" s="30">
        <f t="shared" si="0"/>
        <v>0</v>
      </c>
      <c r="E41" s="25">
        <v>0</v>
      </c>
      <c r="F41" s="26">
        <v>0</v>
      </c>
      <c r="G41" s="25">
        <f t="shared" si="1"/>
        <v>0</v>
      </c>
      <c r="H41" s="26">
        <f t="shared" si="2"/>
        <v>0</v>
      </c>
      <c r="I41" s="27">
        <f>SUM(G41:H41)</f>
        <v>0</v>
      </c>
      <c r="J41" s="27"/>
    </row>
    <row r="42" spans="1:10" s="8" customFormat="1" ht="14.25">
      <c r="A42" s="22" t="s">
        <v>36</v>
      </c>
      <c r="B42" s="23"/>
      <c r="C42" s="24">
        <v>9.31</v>
      </c>
      <c r="D42" s="30">
        <f t="shared" si="0"/>
        <v>0</v>
      </c>
      <c r="E42" s="25">
        <v>0</v>
      </c>
      <c r="F42" s="26">
        <v>0</v>
      </c>
      <c r="G42" s="25">
        <f t="shared" si="1"/>
        <v>0</v>
      </c>
      <c r="H42" s="26">
        <f t="shared" si="2"/>
        <v>0</v>
      </c>
      <c r="I42" s="27">
        <f>SUM(G42:H42)</f>
        <v>0</v>
      </c>
      <c r="J42" s="27"/>
    </row>
    <row r="43" spans="1:10" s="8" customFormat="1" ht="14.25">
      <c r="A43" s="30" t="s">
        <v>37</v>
      </c>
      <c r="B43" s="23">
        <v>14</v>
      </c>
      <c r="C43" s="24">
        <v>68.77</v>
      </c>
      <c r="D43" s="46">
        <f t="shared" si="0"/>
        <v>0.20357714119528866</v>
      </c>
      <c r="E43" s="25">
        <v>15</v>
      </c>
      <c r="F43" s="26">
        <v>0</v>
      </c>
      <c r="G43" s="25">
        <f t="shared" si="1"/>
        <v>1.5</v>
      </c>
      <c r="H43" s="26">
        <f t="shared" si="2"/>
        <v>0</v>
      </c>
      <c r="I43" s="27"/>
      <c r="J43" s="27">
        <f aca="true" t="shared" si="4" ref="J43:J52">SUM(G43:H43)</f>
        <v>1.5</v>
      </c>
    </row>
    <row r="44" spans="1:10" s="8" customFormat="1" ht="14.25">
      <c r="A44" s="22" t="s">
        <v>38</v>
      </c>
      <c r="B44" s="23">
        <v>5</v>
      </c>
      <c r="C44" s="24">
        <v>40.44</v>
      </c>
      <c r="D44" s="46">
        <f t="shared" si="0"/>
        <v>0.12363996043521266</v>
      </c>
      <c r="E44" s="25">
        <v>302</v>
      </c>
      <c r="F44" s="26">
        <v>137</v>
      </c>
      <c r="G44" s="25">
        <f t="shared" si="1"/>
        <v>30.200000000000003</v>
      </c>
      <c r="H44" s="26">
        <f t="shared" si="2"/>
        <v>13.700000000000001</v>
      </c>
      <c r="I44" s="27"/>
      <c r="J44" s="27">
        <f t="shared" si="4"/>
        <v>43.900000000000006</v>
      </c>
    </row>
    <row r="45" spans="1:10" s="8" customFormat="1" ht="14.25">
      <c r="A45" s="22" t="s">
        <v>39</v>
      </c>
      <c r="B45" s="23">
        <v>2</v>
      </c>
      <c r="C45" s="24">
        <v>218.69</v>
      </c>
      <c r="D45" s="53">
        <f t="shared" si="0"/>
        <v>0.0091453655859893</v>
      </c>
      <c r="E45" s="25">
        <v>611</v>
      </c>
      <c r="F45" s="26">
        <v>676</v>
      </c>
      <c r="G45" s="25">
        <f t="shared" si="1"/>
        <v>61.1</v>
      </c>
      <c r="H45" s="26">
        <f t="shared" si="2"/>
        <v>67.60000000000001</v>
      </c>
      <c r="I45" s="27">
        <f>SUM(G45:H45)</f>
        <v>128.70000000000002</v>
      </c>
      <c r="J45" s="27"/>
    </row>
    <row r="46" spans="1:10" s="8" customFormat="1" ht="14.25">
      <c r="A46" s="22" t="s">
        <v>40</v>
      </c>
      <c r="B46" s="23">
        <v>175</v>
      </c>
      <c r="C46" s="24">
        <v>3048.69</v>
      </c>
      <c r="D46" s="46">
        <f t="shared" si="0"/>
        <v>0.057401703682565294</v>
      </c>
      <c r="E46" s="25">
        <v>32643</v>
      </c>
      <c r="F46" s="26">
        <v>7578</v>
      </c>
      <c r="G46" s="25">
        <f t="shared" si="1"/>
        <v>3264.3</v>
      </c>
      <c r="H46" s="26">
        <f t="shared" si="2"/>
        <v>757.8000000000001</v>
      </c>
      <c r="I46" s="27"/>
      <c r="J46" s="27">
        <f t="shared" si="4"/>
        <v>4022.1000000000004</v>
      </c>
    </row>
    <row r="47" spans="1:10" s="8" customFormat="1" ht="14.25">
      <c r="A47" s="22" t="s">
        <v>77</v>
      </c>
      <c r="B47" s="23"/>
      <c r="C47" s="24"/>
      <c r="D47" s="30"/>
      <c r="E47" s="25">
        <v>828</v>
      </c>
      <c r="F47" s="26">
        <v>786</v>
      </c>
      <c r="G47" s="25">
        <f t="shared" si="1"/>
        <v>82.80000000000001</v>
      </c>
      <c r="H47" s="26">
        <f t="shared" si="2"/>
        <v>78.60000000000001</v>
      </c>
      <c r="I47" s="27"/>
      <c r="J47" s="27">
        <f t="shared" si="4"/>
        <v>161.40000000000003</v>
      </c>
    </row>
    <row r="48" spans="1:10" s="8" customFormat="1" ht="14.25">
      <c r="A48" s="22" t="s">
        <v>78</v>
      </c>
      <c r="B48" s="23"/>
      <c r="C48" s="24"/>
      <c r="D48" s="30"/>
      <c r="E48" s="25">
        <v>0</v>
      </c>
      <c r="F48" s="26">
        <v>295</v>
      </c>
      <c r="G48" s="25">
        <f t="shared" si="1"/>
        <v>0</v>
      </c>
      <c r="H48" s="26">
        <f t="shared" si="2"/>
        <v>29.5</v>
      </c>
      <c r="I48" s="27"/>
      <c r="J48" s="27">
        <f t="shared" si="4"/>
        <v>29.5</v>
      </c>
    </row>
    <row r="49" spans="1:10" s="8" customFormat="1" ht="14.25">
      <c r="A49" s="22" t="s">
        <v>79</v>
      </c>
      <c r="B49" s="23"/>
      <c r="C49" s="24"/>
      <c r="D49" s="30"/>
      <c r="E49" s="25">
        <v>2150</v>
      </c>
      <c r="F49" s="26">
        <v>4137</v>
      </c>
      <c r="G49" s="25">
        <f t="shared" si="1"/>
        <v>215</v>
      </c>
      <c r="H49" s="26">
        <f t="shared" si="2"/>
        <v>413.70000000000005</v>
      </c>
      <c r="I49" s="27"/>
      <c r="J49" s="27">
        <f t="shared" si="4"/>
        <v>628.7</v>
      </c>
    </row>
    <row r="50" spans="1:10" s="8" customFormat="1" ht="14.25">
      <c r="A50" s="22" t="s">
        <v>65</v>
      </c>
      <c r="B50" s="23"/>
      <c r="C50" s="24"/>
      <c r="D50" s="30"/>
      <c r="E50" s="25">
        <v>897</v>
      </c>
      <c r="F50" s="26">
        <v>3995</v>
      </c>
      <c r="G50" s="25">
        <f t="shared" si="1"/>
        <v>89.7</v>
      </c>
      <c r="H50" s="26">
        <f t="shared" si="2"/>
        <v>399.5</v>
      </c>
      <c r="I50" s="27"/>
      <c r="J50" s="27">
        <f t="shared" si="4"/>
        <v>489.2</v>
      </c>
    </row>
    <row r="51" spans="1:10" s="8" customFormat="1" ht="14.25">
      <c r="A51" s="22" t="s">
        <v>80</v>
      </c>
      <c r="B51" s="23"/>
      <c r="C51" s="24"/>
      <c r="D51" s="30"/>
      <c r="E51" s="25">
        <v>676</v>
      </c>
      <c r="F51" s="26">
        <v>986</v>
      </c>
      <c r="G51" s="25">
        <f t="shared" si="1"/>
        <v>67.60000000000001</v>
      </c>
      <c r="H51" s="26">
        <f t="shared" si="2"/>
        <v>98.60000000000001</v>
      </c>
      <c r="I51" s="27"/>
      <c r="J51" s="27">
        <f t="shared" si="4"/>
        <v>166.20000000000002</v>
      </c>
    </row>
    <row r="52" spans="1:37" s="8" customFormat="1" ht="14.25">
      <c r="A52" s="22" t="s">
        <v>41</v>
      </c>
      <c r="B52" s="23"/>
      <c r="C52" s="24"/>
      <c r="D52" s="30"/>
      <c r="E52" s="25">
        <v>900</v>
      </c>
      <c r="F52" s="26">
        <v>589</v>
      </c>
      <c r="G52" s="25">
        <f t="shared" si="1"/>
        <v>90</v>
      </c>
      <c r="H52" s="26">
        <f t="shared" si="2"/>
        <v>58.900000000000006</v>
      </c>
      <c r="I52" s="27"/>
      <c r="J52" s="27">
        <f t="shared" si="4"/>
        <v>148.9</v>
      </c>
      <c r="K52" s="7"/>
      <c r="L52" s="4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8" customFormat="1" ht="14.25">
      <c r="A53" s="22" t="s">
        <v>42</v>
      </c>
      <c r="B53" s="23">
        <v>3</v>
      </c>
      <c r="C53" s="24">
        <v>42.75</v>
      </c>
      <c r="D53" s="46">
        <f t="shared" si="0"/>
        <v>0.07017543859649122</v>
      </c>
      <c r="E53" s="25">
        <v>405</v>
      </c>
      <c r="F53" s="26">
        <v>343</v>
      </c>
      <c r="G53" s="25">
        <f t="shared" si="1"/>
        <v>40.5</v>
      </c>
      <c r="H53" s="26">
        <f t="shared" si="2"/>
        <v>34.300000000000004</v>
      </c>
      <c r="I53" s="27"/>
      <c r="J53" s="27">
        <f>SUM(G53:H53)</f>
        <v>74.80000000000001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8" customFormat="1" ht="14.25">
      <c r="A54" s="30" t="s">
        <v>43</v>
      </c>
      <c r="B54" s="23"/>
      <c r="C54" s="24">
        <v>59.9</v>
      </c>
      <c r="D54" s="53">
        <f t="shared" si="0"/>
        <v>0</v>
      </c>
      <c r="E54" s="25">
        <v>382</v>
      </c>
      <c r="F54" s="26">
        <v>0</v>
      </c>
      <c r="G54" s="25">
        <f t="shared" si="1"/>
        <v>38.2</v>
      </c>
      <c r="H54" s="26">
        <f t="shared" si="2"/>
        <v>0</v>
      </c>
      <c r="I54" s="27">
        <f>SUM(G54:H54)</f>
        <v>38.2</v>
      </c>
      <c r="J54" s="2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8" customFormat="1" ht="14.25">
      <c r="A55" s="22" t="s">
        <v>44</v>
      </c>
      <c r="B55" s="23">
        <f>5-1</f>
        <v>4</v>
      </c>
      <c r="C55" s="24">
        <v>4</v>
      </c>
      <c r="D55" s="30">
        <f t="shared" si="0"/>
        <v>1</v>
      </c>
      <c r="E55" s="25">
        <v>0</v>
      </c>
      <c r="F55" s="26">
        <v>0</v>
      </c>
      <c r="G55" s="25">
        <f t="shared" si="1"/>
        <v>0</v>
      </c>
      <c r="H55" s="26">
        <f t="shared" si="2"/>
        <v>0</v>
      </c>
      <c r="I55" s="27">
        <f>SUM(G55:H55)</f>
        <v>0</v>
      </c>
      <c r="J55" s="2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8" customFormat="1" ht="14.25">
      <c r="A56" s="22" t="s">
        <v>45</v>
      </c>
      <c r="B56" s="23"/>
      <c r="C56" s="24">
        <v>88.61</v>
      </c>
      <c r="D56" s="30">
        <f t="shared" si="0"/>
        <v>0</v>
      </c>
      <c r="E56" s="25">
        <v>2769</v>
      </c>
      <c r="F56" s="26">
        <v>1346</v>
      </c>
      <c r="G56" s="25">
        <f t="shared" si="1"/>
        <v>276.90000000000003</v>
      </c>
      <c r="H56" s="26">
        <f t="shared" si="2"/>
        <v>134.6</v>
      </c>
      <c r="I56" s="27">
        <f>SUM(G56:H56)</f>
        <v>411.5</v>
      </c>
      <c r="J56" s="2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8" customFormat="1" ht="14.25">
      <c r="A57" s="22" t="s">
        <v>46</v>
      </c>
      <c r="B57" s="23">
        <v>31</v>
      </c>
      <c r="C57" s="24">
        <v>284.5</v>
      </c>
      <c r="D57" s="46">
        <f t="shared" si="0"/>
        <v>0.10896309314586995</v>
      </c>
      <c r="E57" s="25">
        <v>4934</v>
      </c>
      <c r="F57" s="26">
        <v>2396</v>
      </c>
      <c r="G57" s="25">
        <f t="shared" si="1"/>
        <v>493.40000000000003</v>
      </c>
      <c r="H57" s="26">
        <f t="shared" si="2"/>
        <v>239.60000000000002</v>
      </c>
      <c r="I57" s="27"/>
      <c r="J57" s="27">
        <f>SUM(G57:H57)</f>
        <v>733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8" customFormat="1" ht="14.25">
      <c r="A58" s="22" t="s">
        <v>47</v>
      </c>
      <c r="B58" s="23"/>
      <c r="C58" s="24">
        <v>420.06</v>
      </c>
      <c r="D58" s="30">
        <f t="shared" si="0"/>
        <v>0</v>
      </c>
      <c r="E58" s="25">
        <v>2338</v>
      </c>
      <c r="F58" s="26">
        <v>3245</v>
      </c>
      <c r="G58" s="25">
        <f t="shared" si="1"/>
        <v>233.8</v>
      </c>
      <c r="H58" s="26">
        <f t="shared" si="2"/>
        <v>324.5</v>
      </c>
      <c r="I58" s="27">
        <f>SUM(G58:H58)</f>
        <v>558.3</v>
      </c>
      <c r="J58" s="2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8" customFormat="1" ht="14.25">
      <c r="A59" s="22" t="s">
        <v>48</v>
      </c>
      <c r="B59" s="23"/>
      <c r="C59" s="24">
        <v>111.7</v>
      </c>
      <c r="D59" s="30">
        <f t="shared" si="0"/>
        <v>0</v>
      </c>
      <c r="E59" s="25">
        <v>0</v>
      </c>
      <c r="F59" s="26">
        <v>0</v>
      </c>
      <c r="G59" s="25">
        <f t="shared" si="1"/>
        <v>0</v>
      </c>
      <c r="H59" s="26">
        <f t="shared" si="2"/>
        <v>0</v>
      </c>
      <c r="I59" s="27">
        <f aca="true" t="shared" si="5" ref="I59:I65">SUM(G59:H59)</f>
        <v>0</v>
      </c>
      <c r="J59" s="27"/>
      <c r="K59" s="7"/>
      <c r="L59" s="5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8" customFormat="1" ht="14.25">
      <c r="A60" s="22" t="s">
        <v>49</v>
      </c>
      <c r="B60" s="23">
        <v>16</v>
      </c>
      <c r="C60" s="24">
        <v>195.98</v>
      </c>
      <c r="D60" s="30">
        <f t="shared" si="0"/>
        <v>0.08164098377385448</v>
      </c>
      <c r="E60" s="25">
        <v>20392</v>
      </c>
      <c r="F60" s="26">
        <v>27214</v>
      </c>
      <c r="G60" s="25">
        <f t="shared" si="1"/>
        <v>2039.2</v>
      </c>
      <c r="H60" s="26">
        <f t="shared" si="2"/>
        <v>2721.4</v>
      </c>
      <c r="I60" s="27">
        <f t="shared" si="5"/>
        <v>4760.6</v>
      </c>
      <c r="J60" s="2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8" customFormat="1" ht="14.25">
      <c r="A61" s="22" t="s">
        <v>50</v>
      </c>
      <c r="B61" s="23">
        <v>41</v>
      </c>
      <c r="C61" s="24">
        <v>591.26</v>
      </c>
      <c r="D61" s="46">
        <f t="shared" si="0"/>
        <v>0.06934343605182154</v>
      </c>
      <c r="E61" s="25">
        <v>7579</v>
      </c>
      <c r="F61" s="26">
        <v>6823</v>
      </c>
      <c r="G61" s="25">
        <f t="shared" si="1"/>
        <v>757.9000000000001</v>
      </c>
      <c r="H61" s="26">
        <f t="shared" si="2"/>
        <v>682.3000000000001</v>
      </c>
      <c r="I61" s="27"/>
      <c r="J61" s="27">
        <f>SUM(G61:H61)</f>
        <v>1440.2000000000003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8" customFormat="1" ht="14.25">
      <c r="A62" s="30" t="s">
        <v>51</v>
      </c>
      <c r="B62" s="23">
        <f>51</f>
        <v>51</v>
      </c>
      <c r="C62" s="24">
        <v>3028.65</v>
      </c>
      <c r="D62" s="41">
        <f t="shared" si="0"/>
        <v>0.01683918577584072</v>
      </c>
      <c r="E62" s="25">
        <v>29644</v>
      </c>
      <c r="F62" s="26">
        <v>36330</v>
      </c>
      <c r="G62" s="25">
        <f t="shared" si="1"/>
        <v>2964.4</v>
      </c>
      <c r="H62" s="26">
        <f t="shared" si="2"/>
        <v>3633</v>
      </c>
      <c r="I62" s="27"/>
      <c r="J62" s="27">
        <f>SUM(G62:H62)</f>
        <v>6597.4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10" s="7" customFormat="1" ht="14.25">
      <c r="A63" s="22" t="s">
        <v>52</v>
      </c>
      <c r="B63" s="23"/>
      <c r="C63" s="24">
        <v>183.7</v>
      </c>
      <c r="D63" s="30">
        <f t="shared" si="0"/>
        <v>0</v>
      </c>
      <c r="E63" s="25">
        <v>638</v>
      </c>
      <c r="F63" s="26">
        <v>1120</v>
      </c>
      <c r="G63" s="25">
        <f t="shared" si="1"/>
        <v>63.800000000000004</v>
      </c>
      <c r="H63" s="26">
        <f t="shared" si="2"/>
        <v>112</v>
      </c>
      <c r="I63" s="27">
        <f t="shared" si="5"/>
        <v>175.8</v>
      </c>
      <c r="J63" s="27"/>
    </row>
    <row r="64" spans="1:37" s="8" customFormat="1" ht="14.25">
      <c r="A64" s="22" t="s">
        <v>53</v>
      </c>
      <c r="B64" s="23">
        <v>1</v>
      </c>
      <c r="C64" s="24">
        <v>116.97</v>
      </c>
      <c r="D64" s="30">
        <f t="shared" si="0"/>
        <v>0.00854920064973925</v>
      </c>
      <c r="E64" s="25">
        <v>2381</v>
      </c>
      <c r="F64" s="26">
        <v>2422</v>
      </c>
      <c r="G64" s="25">
        <f t="shared" si="1"/>
        <v>238.10000000000002</v>
      </c>
      <c r="H64" s="26">
        <f t="shared" si="2"/>
        <v>242.20000000000002</v>
      </c>
      <c r="I64" s="27">
        <f t="shared" si="5"/>
        <v>480.30000000000007</v>
      </c>
      <c r="J64" s="2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4.25">
      <c r="A65" s="22" t="s">
        <v>54</v>
      </c>
      <c r="B65" s="23"/>
      <c r="C65" s="24">
        <v>8.52</v>
      </c>
      <c r="D65" s="30">
        <f t="shared" si="0"/>
        <v>0</v>
      </c>
      <c r="E65" s="25">
        <v>5465</v>
      </c>
      <c r="F65" s="26">
        <v>3460</v>
      </c>
      <c r="G65" s="25">
        <f t="shared" si="1"/>
        <v>546.5</v>
      </c>
      <c r="H65" s="26">
        <f t="shared" si="2"/>
        <v>346</v>
      </c>
      <c r="I65" s="27">
        <f t="shared" si="5"/>
        <v>892.5</v>
      </c>
      <c r="J65" s="2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14.25">
      <c r="A66" s="22" t="s">
        <v>55</v>
      </c>
      <c r="B66" s="23">
        <v>155</v>
      </c>
      <c r="C66" s="24">
        <v>246.32</v>
      </c>
      <c r="D66" s="46">
        <f t="shared" si="0"/>
        <v>0.6292627476453394</v>
      </c>
      <c r="E66" s="25">
        <v>1926</v>
      </c>
      <c r="F66" s="26">
        <v>11267</v>
      </c>
      <c r="G66" s="25">
        <f t="shared" si="1"/>
        <v>192.60000000000002</v>
      </c>
      <c r="H66" s="26">
        <f t="shared" si="2"/>
        <v>1126.7</v>
      </c>
      <c r="I66" s="27"/>
      <c r="J66" s="27">
        <f>SUM(G66:H66)</f>
        <v>1319.3000000000002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4.25">
      <c r="A67" s="22" t="s">
        <v>56</v>
      </c>
      <c r="B67" s="23">
        <v>15</v>
      </c>
      <c r="C67" s="24">
        <v>102.43</v>
      </c>
      <c r="D67" s="46">
        <f t="shared" si="0"/>
        <v>0.1464414722249341</v>
      </c>
      <c r="E67" s="25">
        <v>2177</v>
      </c>
      <c r="F67" s="26">
        <v>2369</v>
      </c>
      <c r="G67" s="25">
        <f t="shared" si="1"/>
        <v>217.70000000000002</v>
      </c>
      <c r="H67" s="26">
        <f t="shared" si="2"/>
        <v>236.9</v>
      </c>
      <c r="I67" s="27"/>
      <c r="J67" s="27">
        <f>SUM(G67:H67)</f>
        <v>454.6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4.25">
      <c r="A68" s="22" t="s">
        <v>57</v>
      </c>
      <c r="B68" s="23">
        <v>232</v>
      </c>
      <c r="C68" s="24">
        <v>3002.15</v>
      </c>
      <c r="D68" s="46">
        <f t="shared" si="0"/>
        <v>0.07727795080192529</v>
      </c>
      <c r="E68" s="25">
        <v>43547</v>
      </c>
      <c r="F68" s="26">
        <v>42848</v>
      </c>
      <c r="G68" s="25">
        <f t="shared" si="1"/>
        <v>4354.7</v>
      </c>
      <c r="H68" s="26">
        <f t="shared" si="2"/>
        <v>4284.8</v>
      </c>
      <c r="I68" s="27"/>
      <c r="J68" s="27">
        <f>SUM(G68:H68)</f>
        <v>8639.5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s="8" customFormat="1" ht="14.25">
      <c r="A69" s="22" t="s">
        <v>58</v>
      </c>
      <c r="B69" s="23">
        <f>111+1+1</f>
        <v>113</v>
      </c>
      <c r="C69" s="24">
        <v>509.11</v>
      </c>
      <c r="D69" s="46">
        <f t="shared" si="0"/>
        <v>0.221955962365697</v>
      </c>
      <c r="E69" s="25">
        <v>9334</v>
      </c>
      <c r="F69" s="26">
        <v>8351</v>
      </c>
      <c r="G69" s="25">
        <f t="shared" si="1"/>
        <v>933.4000000000001</v>
      </c>
      <c r="H69" s="26">
        <f t="shared" si="2"/>
        <v>835.1</v>
      </c>
      <c r="I69" s="27"/>
      <c r="J69" s="27">
        <f>SUM(G69:H69)</f>
        <v>1768.5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s="8" customFormat="1" ht="15" thickBot="1">
      <c r="A70" s="22" t="s">
        <v>59</v>
      </c>
      <c r="B70" s="23">
        <v>20</v>
      </c>
      <c r="C70" s="24">
        <v>220.97</v>
      </c>
      <c r="D70" s="45">
        <f>B70/C70</f>
        <v>0.09051002398515635</v>
      </c>
      <c r="E70" s="25">
        <v>1827</v>
      </c>
      <c r="F70" s="26">
        <v>2787</v>
      </c>
      <c r="G70" s="25">
        <f>E70*0.1</f>
        <v>182.70000000000002</v>
      </c>
      <c r="H70" s="26">
        <f>F70*0.1</f>
        <v>278.7</v>
      </c>
      <c r="I70" s="27"/>
      <c r="J70" s="27">
        <f>SUM(G70:H70)</f>
        <v>461.4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s="38" customFormat="1" ht="15.75" thickBot="1">
      <c r="A71" s="34" t="s">
        <v>60</v>
      </c>
      <c r="B71" s="34">
        <f>SUM(B10:B70)</f>
        <v>1733</v>
      </c>
      <c r="C71" s="35">
        <f>SUM(C10:C70)</f>
        <v>22467.41000000001</v>
      </c>
      <c r="D71" s="35"/>
      <c r="E71" s="36">
        <f>SUM(E10:E70)</f>
        <v>465814</v>
      </c>
      <c r="F71" s="36">
        <f>SUM(F10:F70)+4</f>
        <v>669196</v>
      </c>
      <c r="G71" s="36">
        <f>SUM(G10:G70)</f>
        <v>46581.4</v>
      </c>
      <c r="H71" s="36">
        <f>SUM(H10:H70)</f>
        <v>66919.2</v>
      </c>
      <c r="I71" s="59">
        <f>SUM(I10:I70)</f>
        <v>12025.899999999998</v>
      </c>
      <c r="J71" s="59">
        <f>SUM(J10:J70)+4</f>
        <v>101478.69999999998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s="60" customFormat="1" ht="14.25">
      <c r="A72" s="40"/>
      <c r="B72" s="39"/>
      <c r="C72" s="39"/>
      <c r="D72" s="39"/>
      <c r="E72" s="39"/>
      <c r="F72" s="39"/>
      <c r="G72" s="39"/>
      <c r="H72" s="39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10" s="7" customFormat="1" ht="14.25">
      <c r="A73" s="40"/>
      <c r="B73" s="39"/>
      <c r="C73" s="39"/>
      <c r="D73" s="39"/>
      <c r="E73" s="39"/>
      <c r="F73" s="43"/>
      <c r="G73" s="39"/>
      <c r="H73" s="43">
        <f>SUM(G71:H71)</f>
        <v>113500.6</v>
      </c>
      <c r="I73" s="55"/>
      <c r="J73" s="57"/>
    </row>
    <row r="74" spans="1:8" s="7" customFormat="1" ht="14.25">
      <c r="A74" s="40"/>
      <c r="B74" s="39"/>
      <c r="C74" s="39"/>
      <c r="D74" s="39"/>
      <c r="E74" s="39"/>
      <c r="F74" s="43"/>
      <c r="G74" s="39"/>
      <c r="H74" s="56"/>
    </row>
    <row r="75" spans="1:37" s="8" customFormat="1" ht="14.25">
      <c r="A75" s="7"/>
      <c r="B75" s="7"/>
      <c r="C75" s="52"/>
      <c r="D75" s="7"/>
      <c r="E75" s="7"/>
      <c r="F75" s="5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0:37" ht="14.25"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0:37" ht="14.25"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0:37" ht="14.25"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0:37" ht="14.25"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0:37" ht="14.25"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0:37" ht="14.25"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0:37" ht="14.25"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0:37" ht="14.25"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0:37" ht="14.25"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0:37" ht="14.25"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0:37" ht="14.25"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0:37" ht="14.25"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0:37" ht="14.25"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0:37" ht="14.25"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0:37" ht="14.25"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0:37" ht="14.25"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0:37" ht="14.25"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0:37" ht="14.25"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0:37" ht="14.25"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</sheetData>
  <sheetProtection/>
  <printOptions gridLines="1" horizontalCentered="1" verticalCentered="1"/>
  <pageMargins left="0.5" right="0.5" top="0.5" bottom="0.5" header="0.25" footer="0.18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 K. Rhodes</dc:creator>
  <cp:keywords/>
  <dc:description/>
  <cp:lastModifiedBy>Rhodes, Kristie (RMTD)</cp:lastModifiedBy>
  <cp:lastPrinted>2011-10-12T18:43:54Z</cp:lastPrinted>
  <dcterms:created xsi:type="dcterms:W3CDTF">2009-06-30T23:10:18Z</dcterms:created>
  <dcterms:modified xsi:type="dcterms:W3CDTF">2011-10-19T18:44:28Z</dcterms:modified>
  <cp:category/>
  <cp:version/>
  <cp:contentType/>
  <cp:contentStatus/>
</cp:coreProperties>
</file>