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70" windowWidth="19005" windowHeight="11295"/>
  </bookViews>
  <sheets>
    <sheet name="GL Discount" sheetId="1" r:id="rId1"/>
  </sheets>
  <definedNames>
    <definedName name="_xlnm.Print_Area" localSheetId="0">'GL Discount'!$A$1:$J$65</definedName>
  </definedNames>
  <calcPr calcId="145621"/>
</workbook>
</file>

<file path=xl/calcChain.xml><?xml version="1.0" encoding="utf-8"?>
<calcChain xmlns="http://schemas.openxmlformats.org/spreadsheetml/2006/main">
  <c r="H40" i="1" l="1"/>
  <c r="H41" i="1"/>
  <c r="H42" i="1"/>
  <c r="H43" i="1"/>
  <c r="H44" i="1"/>
  <c r="H45" i="1"/>
  <c r="G10" i="1" l="1"/>
  <c r="H11" i="1"/>
  <c r="H12" i="1"/>
  <c r="H13" i="1"/>
  <c r="H14" i="1"/>
  <c r="H15" i="1"/>
  <c r="H16" i="1"/>
  <c r="J16" i="1" s="1"/>
  <c r="H17" i="1"/>
  <c r="J17" i="1" s="1"/>
  <c r="H18" i="1"/>
  <c r="I18" i="1" s="1"/>
  <c r="H19" i="1"/>
  <c r="H20" i="1"/>
  <c r="H21" i="1"/>
  <c r="I21" i="1" s="1"/>
  <c r="H22" i="1"/>
  <c r="H23" i="1"/>
  <c r="H24" i="1"/>
  <c r="H25" i="1"/>
  <c r="H26" i="1"/>
  <c r="H27" i="1"/>
  <c r="H28" i="1"/>
  <c r="H29" i="1"/>
  <c r="J29" i="1" s="1"/>
  <c r="H30" i="1"/>
  <c r="H31" i="1"/>
  <c r="H32" i="1"/>
  <c r="H33" i="1"/>
  <c r="I33" i="1" s="1"/>
  <c r="H34" i="1"/>
  <c r="I34" i="1" s="1"/>
  <c r="H35" i="1"/>
  <c r="J35" i="1" s="1"/>
  <c r="H36" i="1"/>
  <c r="H37" i="1"/>
  <c r="H38" i="1"/>
  <c r="H39" i="1"/>
  <c r="H46" i="1"/>
  <c r="H47" i="1"/>
  <c r="H48" i="1"/>
  <c r="I48" i="1" s="1"/>
  <c r="H49" i="1"/>
  <c r="H50" i="1"/>
  <c r="I50" i="1" s="1"/>
  <c r="H51" i="1"/>
  <c r="H52" i="1"/>
  <c r="H53" i="1"/>
  <c r="I53" i="1" s="1"/>
  <c r="H54" i="1"/>
  <c r="H55" i="1"/>
  <c r="I55" i="1" s="1"/>
  <c r="H56" i="1"/>
  <c r="H57" i="1"/>
  <c r="H58" i="1"/>
  <c r="H59" i="1"/>
  <c r="H60" i="1"/>
  <c r="I60" i="1" s="1"/>
  <c r="H61" i="1"/>
  <c r="H62" i="1"/>
  <c r="I62" i="1" s="1"/>
  <c r="H63" i="1"/>
  <c r="I63" i="1" s="1"/>
  <c r="H64" i="1"/>
  <c r="I64" i="1" s="1"/>
  <c r="H10" i="1" l="1"/>
  <c r="G65" i="1"/>
  <c r="H7" i="1"/>
  <c r="F7" i="1"/>
  <c r="E7" i="1"/>
  <c r="I25" i="1" l="1"/>
  <c r="I31" i="1"/>
  <c r="I46" i="1"/>
  <c r="I56" i="1"/>
  <c r="I61" i="1" l="1"/>
  <c r="I36" i="1"/>
  <c r="I30" i="1"/>
  <c r="I24" i="1"/>
  <c r="I15" i="1"/>
  <c r="I26" i="1"/>
  <c r="J14" i="1"/>
  <c r="I54" i="1" l="1"/>
  <c r="I57" i="1"/>
  <c r="I58" i="1"/>
  <c r="I59" i="1"/>
  <c r="F16" i="1"/>
  <c r="F13" i="1"/>
  <c r="F64" i="1"/>
  <c r="F39" i="1"/>
  <c r="F29" i="1"/>
  <c r="F63" i="1"/>
  <c r="F62" i="1"/>
  <c r="F61" i="1"/>
  <c r="F60" i="1"/>
  <c r="F59" i="1"/>
  <c r="F58" i="1"/>
  <c r="F57" i="1"/>
  <c r="F56" i="1"/>
  <c r="F55" i="1"/>
  <c r="F54" i="1"/>
  <c r="F53" i="1"/>
  <c r="I51" i="1"/>
  <c r="F51" i="1"/>
  <c r="F50" i="1"/>
  <c r="I49" i="1"/>
  <c r="F49" i="1"/>
  <c r="F48" i="1"/>
  <c r="I47" i="1"/>
  <c r="F47" i="1"/>
  <c r="F46" i="1"/>
  <c r="I38" i="1"/>
  <c r="F38" i="1"/>
  <c r="F37" i="1"/>
  <c r="F36" i="1"/>
  <c r="F35" i="1"/>
  <c r="F34" i="1"/>
  <c r="F33" i="1"/>
  <c r="F32" i="1"/>
  <c r="F28" i="1"/>
  <c r="J27" i="1"/>
  <c r="F27" i="1"/>
  <c r="F26" i="1"/>
  <c r="F25" i="1"/>
  <c r="F24" i="1"/>
  <c r="J22" i="1"/>
  <c r="F21" i="1"/>
  <c r="F20" i="1"/>
  <c r="F19" i="1"/>
  <c r="F15" i="1"/>
  <c r="F14" i="1"/>
  <c r="J13" i="1"/>
  <c r="F22" i="1"/>
  <c r="F10" i="1"/>
  <c r="E65" i="1" l="1"/>
  <c r="D65" i="1"/>
  <c r="J20" i="1"/>
  <c r="J37" i="1"/>
  <c r="J23" i="1"/>
  <c r="I32" i="1"/>
  <c r="J10" i="1"/>
  <c r="J28" i="1"/>
  <c r="H65" i="1"/>
  <c r="J65" i="1" l="1"/>
  <c r="J72" i="1"/>
  <c r="I65" i="1"/>
  <c r="J71" i="1" l="1"/>
</calcChain>
</file>

<file path=xl/sharedStrings.xml><?xml version="1.0" encoding="utf-8"?>
<sst xmlns="http://schemas.openxmlformats.org/spreadsheetml/2006/main" count="119" uniqueCount="83">
  <si>
    <t>UNEARNED</t>
  </si>
  <si>
    <t>EARNED</t>
  </si>
  <si>
    <t>Total</t>
  </si>
  <si>
    <t>%</t>
  </si>
  <si>
    <t>REPORTING ENTITY</t>
  </si>
  <si>
    <t>Participants</t>
  </si>
  <si>
    <t>FTEs</t>
  </si>
  <si>
    <t>Participation</t>
  </si>
  <si>
    <t>Premium</t>
  </si>
  <si>
    <t>Discount</t>
  </si>
  <si>
    <t>DISCOUNT</t>
  </si>
  <si>
    <t>ADMINISTRATION</t>
  </si>
  <si>
    <t>ADMINISTRATION PUBLIC DEFENDERS OFFICE</t>
  </si>
  <si>
    <t>AGRICULTURE</t>
  </si>
  <si>
    <t>AUDITORS OFFICE</t>
  </si>
  <si>
    <t>COMMERCE</t>
  </si>
  <si>
    <t>COMMISSIONER OF POLITICAL PRACTICES</t>
  </si>
  <si>
    <t>CORRECTIONS</t>
  </si>
  <si>
    <t>ENVIRONMENTAL QUALITY</t>
  </si>
  <si>
    <t>FISH, WILDLIFE &amp; PARKS</t>
  </si>
  <si>
    <t>JUSTICE</t>
  </si>
  <si>
    <t>LABOR &amp; INDUSTRY</t>
  </si>
  <si>
    <t>LIVESTOCK</t>
  </si>
  <si>
    <t>MILITARY AFFAIRS</t>
  </si>
  <si>
    <t>NATURAL RESOURCES</t>
  </si>
  <si>
    <t>REVENUE</t>
  </si>
  <si>
    <t>TRANSPORTATION</t>
  </si>
  <si>
    <t>GOVERNOR'S OFFICE</t>
  </si>
  <si>
    <t>LEGISLATIVE BRANCH</t>
  </si>
  <si>
    <t>LEGISLATIVE BRANCH CONSUMER COUNCIL</t>
  </si>
  <si>
    <t>MONTANA ARTS COUNCIL</t>
  </si>
  <si>
    <t>MONTANA HISTORICAL SOCIETY</t>
  </si>
  <si>
    <t>OFFICE OF PUBLIC INSTRUCTION</t>
  </si>
  <si>
    <t>PUBLIC HEALTH &amp; HUMAN SERVICES</t>
  </si>
  <si>
    <t>PUBLIC SERVICE REGULATION (COMMISSION)</t>
  </si>
  <si>
    <t>SECRETARY OF STATE</t>
  </si>
  <si>
    <t>STATE BOARD OF EDUCATION</t>
  </si>
  <si>
    <t>STATE BOARD OF EDUCATION SCHOOL FOR THE DEAF &amp; BLIND</t>
  </si>
  <si>
    <t>STATE FUND</t>
  </si>
  <si>
    <t>SUPREME COURT- JUDICIARY</t>
  </si>
  <si>
    <t>COMMISSIONER OF HIGHER EDUCATION</t>
  </si>
  <si>
    <t>MSU AGRICULTURAL EXPERIMENT STATIONS</t>
  </si>
  <si>
    <t>MSU BILLINGS</t>
  </si>
  <si>
    <t>MSU BOZEMAN</t>
  </si>
  <si>
    <t>MSU EXTENSION SERVICE</t>
  </si>
  <si>
    <t xml:space="preserve">MSU FIRE SERVICES TRAINING </t>
  </si>
  <si>
    <t>MSU-NORTHERN</t>
  </si>
  <si>
    <t>UM MISSOULA</t>
  </si>
  <si>
    <t>UM MT TECH</t>
  </si>
  <si>
    <t>UM WESTERN</t>
  </si>
  <si>
    <t>TOTALS</t>
  </si>
  <si>
    <t>Note #2- Commerce includes the Montana Heritage Commission.</t>
  </si>
  <si>
    <t>ADMINISTRATION PUBLIC EMPLOYEES RETIREMENT DIVISION</t>
  </si>
  <si>
    <t>Note #3- Justice includes the Board of Crime Control.</t>
  </si>
  <si>
    <t>ADMINISTRATION TEACHERS RETIREMENT - 1</t>
  </si>
  <si>
    <t>COMMERCE MONTANA HERITAGE COMMISSION</t>
  </si>
  <si>
    <t>TRANSPORTATION-MOTOR POOL</t>
  </si>
  <si>
    <t>TRANSPORTATION-EQUIPMENT</t>
  </si>
  <si>
    <t>MONTANA STATE LIBRARY</t>
  </si>
  <si>
    <t>UM HELENA COLLEGE</t>
  </si>
  <si>
    <t>MSU GREAT FALLS COLLEGE</t>
  </si>
  <si>
    <t>JUSTICE BOARD OF CRIME CONTROL</t>
  </si>
  <si>
    <t>PUBLIC HEALTH &amp; HUMAN SERVICES MENTAL HEALTH NURSING CARE CENTER</t>
  </si>
  <si>
    <t>PUBLIC HEALTH &amp; HUMAN SERVICES MONTANA CHEMICAL DEPENDENCY CENTER</t>
  </si>
  <si>
    <t>PUBLIC HEALTH &amp; HUMAN SERVICES MONTANA DEVELOPMENTAL CENTER</t>
  </si>
  <si>
    <t>PUBLIC HEALTH &amp; HUMAN SERVICES STATE HOSPITAL</t>
  </si>
  <si>
    <t>PUBLIC HEALTH &amp; HUMAN SERVICES VETERAN'S HOME- COLUMBIA FALLS</t>
  </si>
  <si>
    <t>PUBLIC HEALTH &amp; HUMAN SERVICES VETERAN'S HOME- GLENDIVE</t>
  </si>
  <si>
    <t>FY 2015</t>
  </si>
  <si>
    <t>ELECTION FORMS RECEIVED AND PARTICIPATION</t>
  </si>
  <si>
    <t>FY 2016</t>
  </si>
  <si>
    <t>GL</t>
  </si>
  <si>
    <t>Note #1- Administration includes MPERA, TRS, Lottery and STAB.</t>
  </si>
  <si>
    <t>Denotes elected to participate in 2015.</t>
  </si>
  <si>
    <t>RECEIVED</t>
  </si>
  <si>
    <t>ELECTION FORM</t>
  </si>
  <si>
    <t>YES</t>
  </si>
  <si>
    <t>-</t>
  </si>
  <si>
    <t>CLAIM REVIEW</t>
  </si>
  <si>
    <t>NO</t>
  </si>
  <si>
    <t>Completed</t>
  </si>
  <si>
    <t>INSURANCE PREMIUM DISCOUNTS</t>
  </si>
  <si>
    <t>GENERAL LIABILITY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</si>
</sst>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"/>
  </numFmts>
  <fonts count="10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indexed="10"/>
      <name val="Arial"/>
      <family val="2"/>
    </font>
    <font>
      <sz val="11"/>
      <color rgb="FFFF0000"/>
      <name val="Arial"/>
      <family val="2"/>
    </font>
    <font>
      <sz val="11"/>
      <color theme="6" tint="-0.499984740745262"/>
      <name val="Arial"/>
      <family val="2"/>
    </font>
    <font>
      <sz val="11"/>
      <color theme="6" tint="-0.249977111117893"/>
      <name val="Arial"/>
      <family val="2"/>
    </font>
    <font>
      <sz val="11"/>
      <color theme="5" tint="-0.49998474074526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0" xfId="0" applyFont="1" applyBorder="1" applyAlignment="1">
      <alignment horizontal="centerContinuous"/>
    </xf>
    <xf numFmtId="0" fontId="3" fillId="0" borderId="0" xfId="0" applyFont="1" applyFill="1" applyBorder="1" applyAlignment="1">
      <alignment horizontal="centerContinuous"/>
    </xf>
    <xf numFmtId="0" fontId="3" fillId="0" borderId="0" xfId="0" applyFont="1" applyFill="1" applyAlignment="1">
      <alignment horizontal="centerContinuous"/>
    </xf>
    <xf numFmtId="0" fontId="3" fillId="0" borderId="0" xfId="0" applyFont="1"/>
    <xf numFmtId="164" fontId="4" fillId="0" borderId="0" xfId="0" applyNumberFormat="1" applyFont="1" applyBorder="1" applyAlignment="1">
      <alignment horizontal="centerContinuous"/>
    </xf>
    <xf numFmtId="0" fontId="3" fillId="0" borderId="0" xfId="0" applyFont="1" applyBorder="1"/>
    <xf numFmtId="0" fontId="3" fillId="0" borderId="0" xfId="0" applyFont="1" applyFill="1" applyBorder="1"/>
    <xf numFmtId="0" fontId="3" fillId="0" borderId="0" xfId="0" applyFont="1" applyFill="1"/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4" borderId="5" xfId="0" applyFont="1" applyFill="1" applyBorder="1" applyAlignment="1">
      <alignment horizontal="center"/>
    </xf>
    <xf numFmtId="0" fontId="4" fillId="4" borderId="6" xfId="0" applyFont="1" applyFill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/>
    </xf>
    <xf numFmtId="0" fontId="4" fillId="4" borderId="9" xfId="0" applyFont="1" applyFill="1" applyBorder="1" applyAlignment="1">
      <alignment horizontal="center"/>
    </xf>
    <xf numFmtId="0" fontId="3" fillId="0" borderId="4" xfId="0" applyFont="1" applyFill="1" applyBorder="1" applyAlignment="1">
      <alignment shrinkToFit="1"/>
    </xf>
    <xf numFmtId="0" fontId="3" fillId="3" borderId="4" xfId="0" applyFont="1" applyFill="1" applyBorder="1" applyAlignment="1">
      <alignment shrinkToFit="1"/>
    </xf>
    <xf numFmtId="43" fontId="3" fillId="0" borderId="4" xfId="1" applyFont="1" applyFill="1" applyBorder="1" applyAlignment="1">
      <alignment shrinkToFit="1"/>
    </xf>
    <xf numFmtId="165" fontId="3" fillId="3" borderId="4" xfId="1" applyNumberFormat="1" applyFont="1" applyFill="1" applyBorder="1" applyAlignment="1">
      <alignment shrinkToFit="1"/>
    </xf>
    <xf numFmtId="165" fontId="3" fillId="0" borderId="4" xfId="1" applyNumberFormat="1" applyFont="1" applyFill="1" applyBorder="1" applyAlignment="1">
      <alignment shrinkToFit="1"/>
    </xf>
    <xf numFmtId="0" fontId="3" fillId="3" borderId="5" xfId="0" applyFont="1" applyFill="1" applyBorder="1" applyAlignment="1">
      <alignment shrinkToFit="1"/>
    </xf>
    <xf numFmtId="43" fontId="3" fillId="0" borderId="5" xfId="1" applyFont="1" applyFill="1" applyBorder="1" applyAlignment="1">
      <alignment shrinkToFit="1"/>
    </xf>
    <xf numFmtId="9" fontId="3" fillId="0" borderId="5" xfId="2" applyFont="1" applyFill="1" applyBorder="1" applyAlignment="1">
      <alignment shrinkToFit="1"/>
    </xf>
    <xf numFmtId="165" fontId="3" fillId="3" borderId="5" xfId="1" applyNumberFormat="1" applyFont="1" applyFill="1" applyBorder="1" applyAlignment="1">
      <alignment shrinkToFit="1"/>
    </xf>
    <xf numFmtId="166" fontId="3" fillId="0" borderId="0" xfId="0" applyNumberFormat="1" applyFont="1" applyFill="1"/>
    <xf numFmtId="3" fontId="4" fillId="4" borderId="10" xfId="0" applyNumberFormat="1" applyFont="1" applyFill="1" applyBorder="1"/>
    <xf numFmtId="43" fontId="4" fillId="4" borderId="10" xfId="1" applyFont="1" applyFill="1" applyBorder="1"/>
    <xf numFmtId="165" fontId="4" fillId="4" borderId="10" xfId="1" applyNumberFormat="1" applyFont="1" applyFill="1" applyBorder="1"/>
    <xf numFmtId="3" fontId="4" fillId="0" borderId="0" xfId="0" applyNumberFormat="1" applyFont="1" applyBorder="1"/>
    <xf numFmtId="3" fontId="4" fillId="0" borderId="12" xfId="0" applyNumberFormat="1" applyFont="1" applyBorder="1"/>
    <xf numFmtId="0" fontId="3" fillId="2" borderId="0" xfId="0" applyFont="1" applyFill="1" applyBorder="1"/>
    <xf numFmtId="0" fontId="3" fillId="2" borderId="13" xfId="0" applyFont="1" applyFill="1" applyBorder="1"/>
    <xf numFmtId="43" fontId="3" fillId="0" borderId="0" xfId="0" applyNumberFormat="1" applyFont="1" applyBorder="1"/>
    <xf numFmtId="0" fontId="3" fillId="5" borderId="0" xfId="0" applyFont="1" applyFill="1" applyBorder="1"/>
    <xf numFmtId="0" fontId="5" fillId="0" borderId="0" xfId="0" applyFont="1" applyFill="1" applyBorder="1"/>
    <xf numFmtId="0" fontId="3" fillId="0" borderId="4" xfId="0" applyFont="1" applyFill="1" applyBorder="1"/>
    <xf numFmtId="9" fontId="3" fillId="6" borderId="5" xfId="2" applyNumberFormat="1" applyFont="1" applyFill="1" applyBorder="1" applyAlignment="1">
      <alignment shrinkToFit="1"/>
    </xf>
    <xf numFmtId="166" fontId="3" fillId="0" borderId="0" xfId="0" applyNumberFormat="1" applyFont="1" applyFill="1" applyBorder="1"/>
    <xf numFmtId="165" fontId="5" fillId="0" borderId="0" xfId="0" applyNumberFormat="1" applyFont="1" applyFill="1" applyBorder="1"/>
    <xf numFmtId="9" fontId="7" fillId="7" borderId="4" xfId="2" applyNumberFormat="1" applyFont="1" applyFill="1" applyBorder="1" applyAlignment="1">
      <alignment shrinkToFit="1"/>
    </xf>
    <xf numFmtId="9" fontId="7" fillId="7" borderId="5" xfId="2" applyFont="1" applyFill="1" applyBorder="1" applyAlignment="1">
      <alignment shrinkToFit="1"/>
    </xf>
    <xf numFmtId="9" fontId="7" fillId="7" borderId="5" xfId="2" applyNumberFormat="1" applyFont="1" applyFill="1" applyBorder="1" applyAlignment="1">
      <alignment shrinkToFit="1"/>
    </xf>
    <xf numFmtId="165" fontId="3" fillId="0" borderId="0" xfId="0" applyNumberFormat="1" applyFont="1" applyFill="1"/>
    <xf numFmtId="43" fontId="3" fillId="0" borderId="0" xfId="0" applyNumberFormat="1" applyFont="1" applyFill="1"/>
    <xf numFmtId="43" fontId="3" fillId="0" borderId="0" xfId="0" applyNumberFormat="1" applyFont="1" applyFill="1" applyBorder="1"/>
    <xf numFmtId="165" fontId="3" fillId="0" borderId="0" xfId="0" applyNumberFormat="1" applyFont="1" applyFill="1" applyBorder="1"/>
    <xf numFmtId="166" fontId="6" fillId="0" borderId="0" xfId="0" applyNumberFormat="1" applyFont="1" applyFill="1" applyBorder="1"/>
    <xf numFmtId="166" fontId="3" fillId="0" borderId="5" xfId="3" applyNumberFormat="1" applyFont="1" applyFill="1" applyBorder="1"/>
    <xf numFmtId="166" fontId="4" fillId="4" borderId="11" xfId="3" applyNumberFormat="1" applyFont="1" applyFill="1" applyBorder="1"/>
    <xf numFmtId="0" fontId="3" fillId="0" borderId="5" xfId="0" applyFont="1" applyFill="1" applyBorder="1" applyAlignment="1">
      <alignment shrinkToFit="1"/>
    </xf>
    <xf numFmtId="0" fontId="4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shrinkToFit="1"/>
    </xf>
    <xf numFmtId="0" fontId="3" fillId="0" borderId="5" xfId="0" applyFont="1" applyFill="1" applyBorder="1" applyAlignment="1">
      <alignment horizontal="center" shrinkToFit="1"/>
    </xf>
    <xf numFmtId="9" fontId="3" fillId="0" borderId="4" xfId="2" applyFont="1" applyFill="1" applyBorder="1" applyAlignment="1">
      <alignment horizontal="center" shrinkToFit="1"/>
    </xf>
    <xf numFmtId="0" fontId="4" fillId="0" borderId="0" xfId="0" applyFont="1" applyBorder="1" applyAlignment="1">
      <alignment horizontal="center" vertical="center"/>
    </xf>
    <xf numFmtId="14" fontId="3" fillId="0" borderId="4" xfId="0" applyNumberFormat="1" applyFont="1" applyFill="1" applyBorder="1" applyAlignment="1">
      <alignment horizontal="center" shrinkToFit="1"/>
    </xf>
    <xf numFmtId="14" fontId="3" fillId="0" borderId="4" xfId="2" applyNumberFormat="1" applyFont="1" applyFill="1" applyBorder="1" applyAlignment="1">
      <alignment horizontal="center" shrinkToFit="1"/>
    </xf>
    <xf numFmtId="43" fontId="5" fillId="0" borderId="0" xfId="0" applyNumberFormat="1" applyFont="1" applyFill="1" applyBorder="1"/>
    <xf numFmtId="9" fontId="8" fillId="7" borderId="5" xfId="2" applyNumberFormat="1" applyFont="1" applyFill="1" applyBorder="1" applyAlignment="1">
      <alignment shrinkToFit="1"/>
    </xf>
    <xf numFmtId="9" fontId="9" fillId="8" borderId="5" xfId="2" applyNumberFormat="1" applyFont="1" applyFill="1" applyBorder="1" applyAlignment="1">
      <alignment shrinkToFit="1"/>
    </xf>
    <xf numFmtId="164" fontId="2" fillId="0" borderId="0" xfId="0" applyNumberFormat="1" applyFont="1" applyBorder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88"/>
  <sheetViews>
    <sheetView tabSelected="1" view="pageBreakPreview" zoomScaleNormal="100" zoomScaleSheetLayoutView="100" workbookViewId="0">
      <pane ySplit="9" topLeftCell="A10" activePane="bottomLeft" state="frozen"/>
      <selection pane="bottomLeft" activeCell="A5" sqref="A5"/>
    </sheetView>
  </sheetViews>
  <sheetFormatPr defaultRowHeight="14.25" x14ac:dyDescent="0.2"/>
  <cols>
    <col min="1" max="1" width="73.7109375" style="6" customWidth="1"/>
    <col min="2" max="3" width="19.42578125" style="6" hidden="1" customWidth="1"/>
    <col min="4" max="8" width="12.7109375" style="6" hidden="1" customWidth="1"/>
    <col min="9" max="9" width="20.7109375" style="7" customWidth="1"/>
    <col min="10" max="10" width="20.7109375" style="8" customWidth="1"/>
    <col min="11" max="11" width="9.140625" style="4"/>
    <col min="12" max="12" width="10.42578125" style="4" bestFit="1" customWidth="1"/>
    <col min="13" max="16384" width="9.140625" style="4"/>
  </cols>
  <sheetData>
    <row r="1" spans="1:12" ht="18" x14ac:dyDescent="0.25">
      <c r="A1" s="1" t="s">
        <v>81</v>
      </c>
      <c r="B1" s="1"/>
      <c r="C1" s="1"/>
      <c r="D1" s="1"/>
      <c r="E1" s="1"/>
      <c r="F1" s="1"/>
      <c r="G1" s="1"/>
      <c r="H1" s="1"/>
      <c r="I1" s="2"/>
      <c r="J1" s="3"/>
    </row>
    <row r="2" spans="1:12" ht="18" hidden="1" x14ac:dyDescent="0.25">
      <c r="A2" s="1" t="s">
        <v>69</v>
      </c>
      <c r="B2" s="1"/>
      <c r="C2" s="1"/>
      <c r="D2" s="1"/>
      <c r="E2" s="1"/>
      <c r="F2" s="1"/>
      <c r="G2" s="1"/>
      <c r="H2" s="1"/>
      <c r="I2" s="2"/>
      <c r="J2" s="3"/>
    </row>
    <row r="3" spans="1:12" ht="18" x14ac:dyDescent="0.25">
      <c r="A3" s="1" t="s">
        <v>70</v>
      </c>
      <c r="B3" s="1"/>
      <c r="C3" s="1"/>
      <c r="D3" s="1"/>
      <c r="E3" s="1"/>
      <c r="F3" s="1"/>
      <c r="G3" s="1"/>
      <c r="H3" s="1"/>
      <c r="I3" s="2"/>
      <c r="J3" s="3"/>
    </row>
    <row r="4" spans="1:12" ht="18" x14ac:dyDescent="0.2">
      <c r="A4" s="69" t="s">
        <v>82</v>
      </c>
      <c r="B4" s="69"/>
      <c r="C4" s="69"/>
      <c r="D4" s="69"/>
      <c r="E4" s="69"/>
      <c r="F4" s="69"/>
      <c r="G4" s="69"/>
      <c r="H4" s="69"/>
      <c r="I4" s="69"/>
      <c r="J4" s="69"/>
    </row>
    <row r="5" spans="1:12" ht="15" x14ac:dyDescent="0.25">
      <c r="A5" s="63"/>
      <c r="B5" s="5"/>
      <c r="C5" s="5"/>
      <c r="D5" s="5"/>
      <c r="E5" s="5"/>
      <c r="F5" s="5"/>
      <c r="G5" s="5"/>
      <c r="H5" s="5"/>
      <c r="I5" s="2"/>
      <c r="J5" s="3"/>
    </row>
    <row r="6" spans="1:12" ht="15" thickBot="1" x14ac:dyDescent="0.25"/>
    <row r="7" spans="1:12" s="13" customFormat="1" ht="15.75" customHeight="1" x14ac:dyDescent="0.25">
      <c r="A7" s="9"/>
      <c r="B7" s="9" t="s">
        <v>68</v>
      </c>
      <c r="C7" s="9" t="s">
        <v>68</v>
      </c>
      <c r="D7" s="10" t="s">
        <v>68</v>
      </c>
      <c r="E7" s="9" t="str">
        <f>D7</f>
        <v>FY 2015</v>
      </c>
      <c r="F7" s="9" t="str">
        <f>D7</f>
        <v>FY 2015</v>
      </c>
      <c r="G7" s="10" t="s">
        <v>70</v>
      </c>
      <c r="H7" s="57" t="str">
        <f>G7</f>
        <v>FY 2016</v>
      </c>
      <c r="I7" s="11" t="s">
        <v>0</v>
      </c>
      <c r="J7" s="12" t="s">
        <v>1</v>
      </c>
    </row>
    <row r="8" spans="1:12" s="13" customFormat="1" ht="15.75" customHeight="1" x14ac:dyDescent="0.25">
      <c r="A8" s="14"/>
      <c r="B8" s="14" t="s">
        <v>75</v>
      </c>
      <c r="C8" s="14" t="s">
        <v>78</v>
      </c>
      <c r="D8" s="15" t="s">
        <v>80</v>
      </c>
      <c r="E8" s="14" t="s">
        <v>2</v>
      </c>
      <c r="F8" s="14" t="s">
        <v>3</v>
      </c>
      <c r="G8" s="15" t="s">
        <v>71</v>
      </c>
      <c r="H8" s="58" t="s">
        <v>71</v>
      </c>
      <c r="I8" s="16" t="s">
        <v>71</v>
      </c>
      <c r="J8" s="17" t="s">
        <v>71</v>
      </c>
    </row>
    <row r="9" spans="1:12" s="13" customFormat="1" ht="15.75" thickBot="1" x14ac:dyDescent="0.3">
      <c r="A9" s="18" t="s">
        <v>4</v>
      </c>
      <c r="B9" s="18" t="s">
        <v>74</v>
      </c>
      <c r="C9" s="18" t="s">
        <v>74</v>
      </c>
      <c r="D9" s="19" t="s">
        <v>5</v>
      </c>
      <c r="E9" s="18" t="s">
        <v>6</v>
      </c>
      <c r="F9" s="18" t="s">
        <v>7</v>
      </c>
      <c r="G9" s="19" t="s">
        <v>8</v>
      </c>
      <c r="H9" s="59" t="s">
        <v>9</v>
      </c>
      <c r="I9" s="20" t="s">
        <v>10</v>
      </c>
      <c r="J9" s="21" t="s">
        <v>10</v>
      </c>
    </row>
    <row r="10" spans="1:12" s="8" customFormat="1" x14ac:dyDescent="0.2">
      <c r="A10" s="22" t="s">
        <v>11</v>
      </c>
      <c r="B10" s="60" t="s">
        <v>76</v>
      </c>
      <c r="C10" s="64">
        <v>41905</v>
      </c>
      <c r="D10" s="23">
        <v>572</v>
      </c>
      <c r="E10" s="24">
        <v>610.16</v>
      </c>
      <c r="F10" s="46">
        <f>D10/E10</f>
        <v>0.93745902714042229</v>
      </c>
      <c r="G10" s="25">
        <f>131961+4308+11487</f>
        <v>147756</v>
      </c>
      <c r="H10" s="26">
        <f>G10*0.025</f>
        <v>3693.9</v>
      </c>
      <c r="I10" s="54"/>
      <c r="J10" s="54">
        <f>SUM(H10:H10)</f>
        <v>3693.9</v>
      </c>
      <c r="L10" s="50"/>
    </row>
    <row r="11" spans="1:12" s="8" customFormat="1" ht="14.25" hidden="1" customHeight="1" x14ac:dyDescent="0.2">
      <c r="A11" s="56" t="s">
        <v>54</v>
      </c>
      <c r="B11" s="61"/>
      <c r="C11" s="61"/>
      <c r="D11" s="27"/>
      <c r="E11" s="28"/>
      <c r="F11" s="47"/>
      <c r="G11" s="30">
        <v>0</v>
      </c>
      <c r="H11" s="26">
        <f t="shared" ref="H11:H64" si="0">G11*0.025</f>
        <v>0</v>
      </c>
      <c r="I11" s="54"/>
      <c r="J11" s="54"/>
    </row>
    <row r="12" spans="1:12" s="8" customFormat="1" ht="14.25" hidden="1" customHeight="1" x14ac:dyDescent="0.2">
      <c r="A12" s="22" t="s">
        <v>52</v>
      </c>
      <c r="B12" s="60"/>
      <c r="C12" s="60"/>
      <c r="D12" s="23"/>
      <c r="E12" s="24"/>
      <c r="F12" s="47"/>
      <c r="G12" s="25">
        <v>0</v>
      </c>
      <c r="H12" s="26">
        <f t="shared" si="0"/>
        <v>0</v>
      </c>
      <c r="I12" s="54"/>
      <c r="J12" s="54"/>
    </row>
    <row r="13" spans="1:12" s="8" customFormat="1" x14ac:dyDescent="0.2">
      <c r="A13" s="22" t="s">
        <v>12</v>
      </c>
      <c r="B13" s="60" t="s">
        <v>76</v>
      </c>
      <c r="C13" s="64">
        <v>41821</v>
      </c>
      <c r="D13" s="23">
        <v>244</v>
      </c>
      <c r="E13" s="24">
        <v>241.06</v>
      </c>
      <c r="F13" s="48">
        <f>D13/E13</f>
        <v>1.0121961337426366</v>
      </c>
      <c r="G13" s="25">
        <v>55346</v>
      </c>
      <c r="H13" s="26">
        <f t="shared" si="0"/>
        <v>1383.65</v>
      </c>
      <c r="I13" s="54"/>
      <c r="J13" s="54">
        <f>SUM(H13:H13)</f>
        <v>1383.65</v>
      </c>
    </row>
    <row r="14" spans="1:12" s="8" customFormat="1" x14ac:dyDescent="0.2">
      <c r="A14" s="22" t="s">
        <v>13</v>
      </c>
      <c r="B14" s="60" t="s">
        <v>76</v>
      </c>
      <c r="C14" s="64">
        <v>42019</v>
      </c>
      <c r="D14" s="23">
        <v>100</v>
      </c>
      <c r="E14" s="24">
        <v>130.31</v>
      </c>
      <c r="F14" s="48">
        <f t="shared" ref="F14:F63" si="1">D14/E14</f>
        <v>0.76740081344486222</v>
      </c>
      <c r="G14" s="25">
        <v>44165</v>
      </c>
      <c r="H14" s="26">
        <f t="shared" si="0"/>
        <v>1104.125</v>
      </c>
      <c r="I14" s="54"/>
      <c r="J14" s="54">
        <f>SUM(H14:H14)</f>
        <v>1104.125</v>
      </c>
    </row>
    <row r="15" spans="1:12" s="8" customFormat="1" x14ac:dyDescent="0.2">
      <c r="A15" s="22" t="s">
        <v>14</v>
      </c>
      <c r="B15" s="60"/>
      <c r="C15" s="60"/>
      <c r="D15" s="23"/>
      <c r="E15" s="24">
        <v>89.75</v>
      </c>
      <c r="F15" s="43">
        <f t="shared" si="1"/>
        <v>0</v>
      </c>
      <c r="G15" s="25">
        <v>16174</v>
      </c>
      <c r="H15" s="26">
        <f t="shared" si="0"/>
        <v>404.35</v>
      </c>
      <c r="I15" s="54">
        <f>SUM(H15:H15)</f>
        <v>404.35</v>
      </c>
      <c r="J15" s="54"/>
    </row>
    <row r="16" spans="1:12" s="8" customFormat="1" x14ac:dyDescent="0.2">
      <c r="A16" s="22" t="s">
        <v>15</v>
      </c>
      <c r="B16" s="60" t="s">
        <v>76</v>
      </c>
      <c r="C16" s="64">
        <v>42025</v>
      </c>
      <c r="D16" s="23">
        <v>218</v>
      </c>
      <c r="E16" s="24">
        <v>216.96</v>
      </c>
      <c r="F16" s="67">
        <f t="shared" si="1"/>
        <v>1.0047935103244838</v>
      </c>
      <c r="G16" s="25">
        <v>79656</v>
      </c>
      <c r="H16" s="26">
        <f t="shared" si="0"/>
        <v>1991.4</v>
      </c>
      <c r="I16" s="54"/>
      <c r="J16" s="54">
        <f t="shared" ref="J16:J17" si="2">SUM(H16:H16)</f>
        <v>1991.4</v>
      </c>
    </row>
    <row r="17" spans="1:12" s="8" customFormat="1" x14ac:dyDescent="0.2">
      <c r="A17" s="22" t="s">
        <v>55</v>
      </c>
      <c r="B17" s="60" t="s">
        <v>77</v>
      </c>
      <c r="C17" s="60"/>
      <c r="D17" s="23"/>
      <c r="E17" s="24"/>
      <c r="F17" s="67"/>
      <c r="G17" s="25">
        <v>4558</v>
      </c>
      <c r="H17" s="26">
        <f t="shared" si="0"/>
        <v>113.95</v>
      </c>
      <c r="I17" s="54"/>
      <c r="J17" s="54">
        <f t="shared" si="2"/>
        <v>113.95</v>
      </c>
    </row>
    <row r="18" spans="1:12" s="8" customFormat="1" x14ac:dyDescent="0.2">
      <c r="A18" s="22" t="s">
        <v>16</v>
      </c>
      <c r="B18" s="60"/>
      <c r="C18" s="60"/>
      <c r="D18" s="23"/>
      <c r="E18" s="24">
        <v>7</v>
      </c>
      <c r="F18" s="43">
        <v>0</v>
      </c>
      <c r="G18" s="25">
        <v>1197</v>
      </c>
      <c r="H18" s="26">
        <f t="shared" si="0"/>
        <v>29.925000000000001</v>
      </c>
      <c r="I18" s="54">
        <f>SUM(H18:H18)</f>
        <v>29.925000000000001</v>
      </c>
      <c r="J18" s="54"/>
    </row>
    <row r="19" spans="1:12" s="8" customFormat="1" x14ac:dyDescent="0.2">
      <c r="A19" s="22" t="s">
        <v>17</v>
      </c>
      <c r="B19" s="60" t="s">
        <v>76</v>
      </c>
      <c r="C19" s="64">
        <v>42032</v>
      </c>
      <c r="D19" s="23">
        <v>1306</v>
      </c>
      <c r="E19" s="24">
        <v>1362.03</v>
      </c>
      <c r="F19" s="48">
        <f t="shared" si="1"/>
        <v>0.95886287379866819</v>
      </c>
      <c r="G19" s="25">
        <v>253125</v>
      </c>
      <c r="H19" s="26">
        <f t="shared" si="0"/>
        <v>6328.125</v>
      </c>
      <c r="I19" s="54"/>
      <c r="J19" s="54">
        <v>24757</v>
      </c>
      <c r="L19" s="31"/>
    </row>
    <row r="20" spans="1:12" x14ac:dyDescent="0.2">
      <c r="A20" s="29" t="s">
        <v>18</v>
      </c>
      <c r="B20" s="62" t="s">
        <v>76</v>
      </c>
      <c r="C20" s="65">
        <v>41914</v>
      </c>
      <c r="D20" s="23">
        <v>403</v>
      </c>
      <c r="E20" s="24">
        <v>475.49</v>
      </c>
      <c r="F20" s="48">
        <f t="shared" si="1"/>
        <v>0.84754674125638818</v>
      </c>
      <c r="G20" s="25">
        <v>215262</v>
      </c>
      <c r="H20" s="26">
        <f t="shared" si="0"/>
        <v>5381.55</v>
      </c>
      <c r="I20" s="54"/>
      <c r="J20" s="54">
        <f t="shared" ref="J20:J23" si="3">SUM(H20:H20)</f>
        <v>5381.55</v>
      </c>
    </row>
    <row r="21" spans="1:12" x14ac:dyDescent="0.2">
      <c r="A21" s="22" t="s">
        <v>19</v>
      </c>
      <c r="B21" s="60" t="s">
        <v>76</v>
      </c>
      <c r="C21" s="64">
        <v>41914</v>
      </c>
      <c r="D21" s="23">
        <v>567</v>
      </c>
      <c r="E21" s="24">
        <v>811.65</v>
      </c>
      <c r="F21" s="68">
        <f t="shared" si="1"/>
        <v>0.6985769728331177</v>
      </c>
      <c r="G21" s="25">
        <v>187496</v>
      </c>
      <c r="H21" s="26">
        <f t="shared" si="0"/>
        <v>4687.4000000000005</v>
      </c>
      <c r="I21" s="54">
        <f>SUM(H21:H21)</f>
        <v>4687.4000000000005</v>
      </c>
      <c r="J21" s="54"/>
    </row>
    <row r="22" spans="1:12" x14ac:dyDescent="0.2">
      <c r="A22" s="29" t="s">
        <v>20</v>
      </c>
      <c r="B22" s="62" t="s">
        <v>76</v>
      </c>
      <c r="C22" s="65">
        <v>42172</v>
      </c>
      <c r="D22" s="23">
        <v>896</v>
      </c>
      <c r="E22" s="24">
        <v>864.55</v>
      </c>
      <c r="F22" s="48">
        <f t="shared" si="1"/>
        <v>1.0363773061130068</v>
      </c>
      <c r="G22" s="25">
        <v>352948</v>
      </c>
      <c r="H22" s="26">
        <f t="shared" si="0"/>
        <v>8823.7000000000007</v>
      </c>
      <c r="I22" s="54"/>
      <c r="J22" s="54">
        <f t="shared" si="3"/>
        <v>8823.7000000000007</v>
      </c>
    </row>
    <row r="23" spans="1:12" x14ac:dyDescent="0.2">
      <c r="A23" s="22" t="s">
        <v>61</v>
      </c>
      <c r="B23" s="60"/>
      <c r="C23" s="60"/>
      <c r="D23" s="23"/>
      <c r="E23" s="24"/>
      <c r="F23" s="48"/>
      <c r="G23" s="25">
        <v>7461</v>
      </c>
      <c r="H23" s="26">
        <f t="shared" si="0"/>
        <v>186.52500000000001</v>
      </c>
      <c r="I23" s="54"/>
      <c r="J23" s="54">
        <f t="shared" si="3"/>
        <v>186.52500000000001</v>
      </c>
    </row>
    <row r="24" spans="1:12" x14ac:dyDescent="0.2">
      <c r="A24" s="22" t="s">
        <v>21</v>
      </c>
      <c r="B24" s="62" t="s">
        <v>76</v>
      </c>
      <c r="C24" s="65">
        <v>42125</v>
      </c>
      <c r="D24" s="23">
        <v>581</v>
      </c>
      <c r="E24" s="24">
        <v>940.72</v>
      </c>
      <c r="F24" s="68">
        <f t="shared" si="1"/>
        <v>0.6176120418402925</v>
      </c>
      <c r="G24" s="25">
        <v>168384</v>
      </c>
      <c r="H24" s="26">
        <f t="shared" si="0"/>
        <v>4209.6000000000004</v>
      </c>
      <c r="I24" s="54">
        <f>SUM(H24:H24)</f>
        <v>4209.6000000000004</v>
      </c>
      <c r="J24" s="54"/>
    </row>
    <row r="25" spans="1:12" x14ac:dyDescent="0.2">
      <c r="A25" s="22" t="s">
        <v>22</v>
      </c>
      <c r="B25" s="62" t="s">
        <v>76</v>
      </c>
      <c r="C25" s="62" t="s">
        <v>79</v>
      </c>
      <c r="D25" s="23">
        <v>1</v>
      </c>
      <c r="E25" s="24">
        <v>142.19999999999999</v>
      </c>
      <c r="F25" s="68">
        <f t="shared" si="1"/>
        <v>7.0323488045007038E-3</v>
      </c>
      <c r="G25" s="25">
        <v>36820</v>
      </c>
      <c r="H25" s="26">
        <f t="shared" si="0"/>
        <v>920.5</v>
      </c>
      <c r="I25" s="54">
        <f>SUM(H25:H25)</f>
        <v>920.5</v>
      </c>
      <c r="J25" s="54"/>
    </row>
    <row r="26" spans="1:12" x14ac:dyDescent="0.2">
      <c r="A26" s="22" t="s">
        <v>23</v>
      </c>
      <c r="B26" s="60"/>
      <c r="C26" s="60"/>
      <c r="D26" s="23"/>
      <c r="E26" s="24">
        <v>239.43</v>
      </c>
      <c r="F26" s="43">
        <f t="shared" si="1"/>
        <v>0</v>
      </c>
      <c r="G26" s="25">
        <v>85676</v>
      </c>
      <c r="H26" s="26">
        <f t="shared" si="0"/>
        <v>2141.9</v>
      </c>
      <c r="I26" s="54">
        <f>SUM(H26:H26)</f>
        <v>2141.9</v>
      </c>
      <c r="J26" s="54"/>
    </row>
    <row r="27" spans="1:12" x14ac:dyDescent="0.2">
      <c r="A27" s="29" t="s">
        <v>24</v>
      </c>
      <c r="B27" s="60" t="s">
        <v>76</v>
      </c>
      <c r="C27" s="64">
        <v>41915</v>
      </c>
      <c r="D27" s="23">
        <v>622</v>
      </c>
      <c r="E27" s="24">
        <v>584.69000000000005</v>
      </c>
      <c r="F27" s="48">
        <f t="shared" si="1"/>
        <v>1.0638115924678033</v>
      </c>
      <c r="G27" s="25">
        <v>131513</v>
      </c>
      <c r="H27" s="26">
        <f t="shared" si="0"/>
        <v>3287.8250000000003</v>
      </c>
      <c r="I27" s="54"/>
      <c r="J27" s="54">
        <f>SUM(H27:H27)</f>
        <v>3287.8250000000003</v>
      </c>
    </row>
    <row r="28" spans="1:12" x14ac:dyDescent="0.2">
      <c r="A28" s="29" t="s">
        <v>25</v>
      </c>
      <c r="B28" s="60" t="s">
        <v>76</v>
      </c>
      <c r="C28" s="64">
        <v>42040</v>
      </c>
      <c r="D28" s="23">
        <v>622</v>
      </c>
      <c r="E28" s="24">
        <v>684.78</v>
      </c>
      <c r="F28" s="48">
        <f t="shared" si="1"/>
        <v>0.90832092058763403</v>
      </c>
      <c r="G28" s="25">
        <v>125185</v>
      </c>
      <c r="H28" s="26">
        <f t="shared" si="0"/>
        <v>3129.625</v>
      </c>
      <c r="I28" s="54"/>
      <c r="J28" s="54">
        <f>SUM(H28:H28)</f>
        <v>3129.625</v>
      </c>
    </row>
    <row r="29" spans="1:12" s="8" customFormat="1" x14ac:dyDescent="0.2">
      <c r="A29" s="29" t="s">
        <v>26</v>
      </c>
      <c r="B29" s="60" t="s">
        <v>76</v>
      </c>
      <c r="C29" s="64">
        <v>42058</v>
      </c>
      <c r="D29" s="23">
        <v>1912</v>
      </c>
      <c r="E29" s="24">
        <v>2268.31</v>
      </c>
      <c r="F29" s="48">
        <f t="shared" si="1"/>
        <v>0.84291829600010582</v>
      </c>
      <c r="G29" s="25">
        <v>3407375</v>
      </c>
      <c r="H29" s="26">
        <f t="shared" si="0"/>
        <v>85184.375</v>
      </c>
      <c r="I29" s="54"/>
      <c r="J29" s="54">
        <f>SUM(H29:H29)</f>
        <v>85184.375</v>
      </c>
    </row>
    <row r="30" spans="1:12" s="8" customFormat="1" hidden="1" x14ac:dyDescent="0.2">
      <c r="A30" s="22" t="s">
        <v>56</v>
      </c>
      <c r="B30" s="60"/>
      <c r="C30" s="60"/>
      <c r="D30" s="23"/>
      <c r="E30" s="24"/>
      <c r="F30" s="43"/>
      <c r="G30" s="25">
        <v>0</v>
      </c>
      <c r="H30" s="26">
        <f t="shared" si="0"/>
        <v>0</v>
      </c>
      <c r="I30" s="54">
        <f>SUM(H30:H30)</f>
        <v>0</v>
      </c>
      <c r="J30" s="54"/>
    </row>
    <row r="31" spans="1:12" s="8" customFormat="1" hidden="1" x14ac:dyDescent="0.2">
      <c r="A31" s="22" t="s">
        <v>57</v>
      </c>
      <c r="B31" s="60"/>
      <c r="C31" s="60"/>
      <c r="D31" s="23"/>
      <c r="E31" s="24"/>
      <c r="F31" s="43"/>
      <c r="G31" s="25">
        <v>0</v>
      </c>
      <c r="H31" s="26">
        <f t="shared" si="0"/>
        <v>0</v>
      </c>
      <c r="I31" s="54">
        <f>SUM(H31:H31)</f>
        <v>0</v>
      </c>
      <c r="J31" s="54"/>
      <c r="L31" s="49"/>
    </row>
    <row r="32" spans="1:12" s="8" customFormat="1" x14ac:dyDescent="0.2">
      <c r="A32" s="22" t="s">
        <v>27</v>
      </c>
      <c r="B32" s="60" t="s">
        <v>76</v>
      </c>
      <c r="C32" s="60" t="s">
        <v>79</v>
      </c>
      <c r="D32" s="23">
        <v>1</v>
      </c>
      <c r="E32" s="24">
        <v>58.82</v>
      </c>
      <c r="F32" s="68">
        <f t="shared" si="1"/>
        <v>1.7001020061203673E-2</v>
      </c>
      <c r="G32" s="25">
        <v>10265</v>
      </c>
      <c r="H32" s="26">
        <f t="shared" si="0"/>
        <v>256.625</v>
      </c>
      <c r="I32" s="54">
        <f>SUM(H32:H32)</f>
        <v>256.625</v>
      </c>
      <c r="J32" s="54"/>
    </row>
    <row r="33" spans="1:37" s="8" customFormat="1" x14ac:dyDescent="0.2">
      <c r="A33" s="22" t="s">
        <v>28</v>
      </c>
      <c r="B33" s="60" t="s">
        <v>76</v>
      </c>
      <c r="C33" s="64">
        <v>41890</v>
      </c>
      <c r="D33" s="23">
        <v>42</v>
      </c>
      <c r="E33" s="24">
        <v>188.35</v>
      </c>
      <c r="F33" s="68">
        <f t="shared" si="1"/>
        <v>0.22298911600743299</v>
      </c>
      <c r="G33" s="25">
        <v>33000</v>
      </c>
      <c r="H33" s="26">
        <f t="shared" si="0"/>
        <v>825</v>
      </c>
      <c r="I33" s="54">
        <f t="shared" ref="I33:I34" si="4">SUM(H33:H33)</f>
        <v>825</v>
      </c>
      <c r="J33" s="54"/>
    </row>
    <row r="34" spans="1:37" s="8" customFormat="1" x14ac:dyDescent="0.2">
      <c r="A34" s="22" t="s">
        <v>29</v>
      </c>
      <c r="B34" s="60" t="s">
        <v>76</v>
      </c>
      <c r="C34" s="64">
        <v>42024</v>
      </c>
      <c r="D34" s="23"/>
      <c r="E34" s="24">
        <v>5.54</v>
      </c>
      <c r="F34" s="68">
        <f t="shared" si="1"/>
        <v>0</v>
      </c>
      <c r="G34" s="25">
        <v>966</v>
      </c>
      <c r="H34" s="26">
        <f t="shared" si="0"/>
        <v>24.150000000000002</v>
      </c>
      <c r="I34" s="54">
        <f t="shared" si="4"/>
        <v>24.150000000000002</v>
      </c>
      <c r="J34" s="54"/>
    </row>
    <row r="35" spans="1:37" s="8" customFormat="1" x14ac:dyDescent="0.2">
      <c r="A35" s="29" t="s">
        <v>30</v>
      </c>
      <c r="B35" s="60" t="s">
        <v>76</v>
      </c>
      <c r="C35" s="64">
        <v>41914</v>
      </c>
      <c r="D35" s="23">
        <v>7</v>
      </c>
      <c r="E35" s="24">
        <v>8.1999999999999993</v>
      </c>
      <c r="F35" s="48">
        <f t="shared" si="1"/>
        <v>0.85365853658536595</v>
      </c>
      <c r="G35" s="25">
        <v>1565</v>
      </c>
      <c r="H35" s="26">
        <f t="shared" si="0"/>
        <v>39.125</v>
      </c>
      <c r="I35" s="54"/>
      <c r="J35" s="54">
        <f>SUM(H35:H35)</f>
        <v>39.125</v>
      </c>
    </row>
    <row r="36" spans="1:37" s="8" customFormat="1" x14ac:dyDescent="0.2">
      <c r="A36" s="22" t="s">
        <v>31</v>
      </c>
      <c r="B36" s="62" t="s">
        <v>76</v>
      </c>
      <c r="C36" s="65">
        <v>41913</v>
      </c>
      <c r="D36" s="23"/>
      <c r="E36" s="24">
        <v>69.53</v>
      </c>
      <c r="F36" s="68">
        <f t="shared" si="1"/>
        <v>0</v>
      </c>
      <c r="G36" s="25">
        <v>16540</v>
      </c>
      <c r="H36" s="26">
        <f t="shared" si="0"/>
        <v>413.5</v>
      </c>
      <c r="I36" s="54">
        <f>SUM(H36:H36)</f>
        <v>413.5</v>
      </c>
      <c r="J36" s="54"/>
    </row>
    <row r="37" spans="1:37" s="8" customFormat="1" x14ac:dyDescent="0.2">
      <c r="A37" s="29" t="s">
        <v>58</v>
      </c>
      <c r="B37" s="60" t="s">
        <v>76</v>
      </c>
      <c r="C37" s="64">
        <v>41919</v>
      </c>
      <c r="D37" s="23">
        <v>58</v>
      </c>
      <c r="E37" s="24">
        <v>44.98</v>
      </c>
      <c r="F37" s="48">
        <f t="shared" si="1"/>
        <v>1.2894619831036016</v>
      </c>
      <c r="G37" s="25">
        <v>9510</v>
      </c>
      <c r="H37" s="26">
        <f t="shared" si="0"/>
        <v>237.75</v>
      </c>
      <c r="I37" s="54"/>
      <c r="J37" s="54">
        <f>SUM(H37:H37)</f>
        <v>237.75</v>
      </c>
    </row>
    <row r="38" spans="1:37" s="8" customFormat="1" x14ac:dyDescent="0.2">
      <c r="A38" s="22" t="s">
        <v>32</v>
      </c>
      <c r="B38" s="60"/>
      <c r="C38" s="60"/>
      <c r="D38" s="23"/>
      <c r="E38" s="24">
        <v>213</v>
      </c>
      <c r="F38" s="43">
        <f t="shared" si="1"/>
        <v>0</v>
      </c>
      <c r="G38" s="25">
        <v>31430</v>
      </c>
      <c r="H38" s="26">
        <f t="shared" si="0"/>
        <v>785.75</v>
      </c>
      <c r="I38" s="54">
        <f>SUM(H38:H38)</f>
        <v>785.75</v>
      </c>
      <c r="J38" s="54"/>
    </row>
    <row r="39" spans="1:37" s="8" customFormat="1" x14ac:dyDescent="0.2">
      <c r="A39" s="22" t="s">
        <v>33</v>
      </c>
      <c r="B39" s="60" t="s">
        <v>76</v>
      </c>
      <c r="C39" s="64">
        <v>42019</v>
      </c>
      <c r="D39" s="23">
        <v>1415</v>
      </c>
      <c r="E39" s="24">
        <v>3041.36</v>
      </c>
      <c r="F39" s="68">
        <f t="shared" si="1"/>
        <v>0.46525238708998606</v>
      </c>
      <c r="G39" s="25">
        <v>1175856</v>
      </c>
      <c r="H39" s="26">
        <f t="shared" si="0"/>
        <v>29396.400000000001</v>
      </c>
      <c r="I39" s="54">
        <v>47839</v>
      </c>
      <c r="J39" s="54"/>
    </row>
    <row r="40" spans="1:37" s="8" customFormat="1" hidden="1" x14ac:dyDescent="0.2">
      <c r="A40" s="22" t="s">
        <v>62</v>
      </c>
      <c r="B40" s="60"/>
      <c r="C40" s="60"/>
      <c r="D40" s="23"/>
      <c r="E40" s="24"/>
      <c r="F40" s="68"/>
      <c r="G40" s="25">
        <v>116247</v>
      </c>
      <c r="H40" s="26">
        <f t="shared" si="0"/>
        <v>2906.1750000000002</v>
      </c>
      <c r="I40" s="54"/>
      <c r="J40" s="54"/>
    </row>
    <row r="41" spans="1:37" s="8" customFormat="1" hidden="1" x14ac:dyDescent="0.2">
      <c r="A41" s="22" t="s">
        <v>63</v>
      </c>
      <c r="B41" s="60"/>
      <c r="C41" s="60"/>
      <c r="D41" s="23"/>
      <c r="E41" s="24"/>
      <c r="F41" s="68"/>
      <c r="G41" s="25">
        <v>44152</v>
      </c>
      <c r="H41" s="26">
        <f t="shared" si="0"/>
        <v>1103.8</v>
      </c>
      <c r="I41" s="54"/>
      <c r="J41" s="54"/>
    </row>
    <row r="42" spans="1:37" s="8" customFormat="1" hidden="1" x14ac:dyDescent="0.2">
      <c r="A42" s="22" t="s">
        <v>64</v>
      </c>
      <c r="B42" s="60"/>
      <c r="C42" s="60"/>
      <c r="D42" s="23"/>
      <c r="E42" s="24"/>
      <c r="F42" s="68"/>
      <c r="G42" s="25">
        <v>186101</v>
      </c>
      <c r="H42" s="26">
        <f t="shared" si="0"/>
        <v>4652.5250000000005</v>
      </c>
      <c r="I42" s="54"/>
      <c r="J42" s="54"/>
    </row>
    <row r="43" spans="1:37" s="8" customFormat="1" hidden="1" x14ac:dyDescent="0.2">
      <c r="A43" s="22" t="s">
        <v>65</v>
      </c>
      <c r="B43" s="60"/>
      <c r="C43" s="60"/>
      <c r="D43" s="23"/>
      <c r="E43" s="24"/>
      <c r="F43" s="68"/>
      <c r="G43" s="25">
        <v>286697</v>
      </c>
      <c r="H43" s="26">
        <f t="shared" si="0"/>
        <v>7167.4250000000002</v>
      </c>
      <c r="I43" s="54"/>
      <c r="J43" s="54"/>
    </row>
    <row r="44" spans="1:37" s="8" customFormat="1" hidden="1" x14ac:dyDescent="0.2">
      <c r="A44" s="22" t="s">
        <v>66</v>
      </c>
      <c r="B44" s="60"/>
      <c r="C44" s="60"/>
      <c r="D44" s="23"/>
      <c r="E44" s="24"/>
      <c r="F44" s="68"/>
      <c r="G44" s="25">
        <v>103951</v>
      </c>
      <c r="H44" s="26">
        <f t="shared" si="0"/>
        <v>2598.7750000000001</v>
      </c>
      <c r="I44" s="54"/>
      <c r="J44" s="54"/>
    </row>
    <row r="45" spans="1:37" s="8" customFormat="1" hidden="1" x14ac:dyDescent="0.2">
      <c r="A45" s="22" t="s">
        <v>67</v>
      </c>
      <c r="B45" s="60"/>
      <c r="C45" s="60"/>
      <c r="D45" s="23"/>
      <c r="E45" s="24"/>
      <c r="F45" s="68"/>
      <c r="G45" s="25">
        <v>558</v>
      </c>
      <c r="H45" s="26">
        <f t="shared" si="0"/>
        <v>13.950000000000001</v>
      </c>
      <c r="I45" s="54"/>
      <c r="J45" s="54"/>
      <c r="K45" s="7"/>
      <c r="L45" s="44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</row>
    <row r="46" spans="1:37" s="8" customFormat="1" x14ac:dyDescent="0.2">
      <c r="A46" s="22" t="s">
        <v>34</v>
      </c>
      <c r="B46" s="60"/>
      <c r="C46" s="60"/>
      <c r="D46" s="23"/>
      <c r="E46" s="24">
        <v>40.96</v>
      </c>
      <c r="F46" s="43">
        <f t="shared" si="1"/>
        <v>0</v>
      </c>
      <c r="G46" s="25">
        <v>11091</v>
      </c>
      <c r="H46" s="26">
        <f t="shared" si="0"/>
        <v>277.27500000000003</v>
      </c>
      <c r="I46" s="54">
        <f t="shared" ref="I46:I51" si="5">SUM(H46:H46)</f>
        <v>277.27500000000003</v>
      </c>
      <c r="J46" s="54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</row>
    <row r="47" spans="1:37" s="8" customFormat="1" x14ac:dyDescent="0.2">
      <c r="A47" s="29" t="s">
        <v>35</v>
      </c>
      <c r="B47" s="62"/>
      <c r="C47" s="62"/>
      <c r="D47" s="23"/>
      <c r="E47" s="24">
        <v>58.25</v>
      </c>
      <c r="F47" s="43">
        <f t="shared" si="1"/>
        <v>0</v>
      </c>
      <c r="G47" s="25">
        <v>10019</v>
      </c>
      <c r="H47" s="26">
        <f t="shared" si="0"/>
        <v>250.47500000000002</v>
      </c>
      <c r="I47" s="54">
        <f t="shared" si="5"/>
        <v>250.47500000000002</v>
      </c>
      <c r="J47" s="54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</row>
    <row r="48" spans="1:37" s="8" customFormat="1" x14ac:dyDescent="0.2">
      <c r="A48" s="22" t="s">
        <v>36</v>
      </c>
      <c r="B48" s="60" t="s">
        <v>76</v>
      </c>
      <c r="C48" s="64">
        <v>41913</v>
      </c>
      <c r="D48" s="23"/>
      <c r="E48" s="24">
        <v>4</v>
      </c>
      <c r="F48" s="68">
        <f t="shared" si="1"/>
        <v>0</v>
      </c>
      <c r="G48" s="25">
        <v>824</v>
      </c>
      <c r="H48" s="26">
        <f t="shared" si="0"/>
        <v>20.6</v>
      </c>
      <c r="I48" s="54">
        <f t="shared" si="5"/>
        <v>20.6</v>
      </c>
      <c r="J48" s="54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</row>
    <row r="49" spans="1:37" s="8" customFormat="1" x14ac:dyDescent="0.2">
      <c r="A49" s="22" t="s">
        <v>37</v>
      </c>
      <c r="B49" s="60"/>
      <c r="C49" s="60"/>
      <c r="D49" s="23">
        <v>6</v>
      </c>
      <c r="E49" s="24">
        <v>88.61</v>
      </c>
      <c r="F49" s="43">
        <f t="shared" si="1"/>
        <v>6.7712447804988155E-2</v>
      </c>
      <c r="G49" s="25">
        <v>18248</v>
      </c>
      <c r="H49" s="26">
        <f t="shared" si="0"/>
        <v>456.20000000000005</v>
      </c>
      <c r="I49" s="54">
        <f t="shared" si="5"/>
        <v>456.20000000000005</v>
      </c>
      <c r="J49" s="54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</row>
    <row r="50" spans="1:37" s="8" customFormat="1" x14ac:dyDescent="0.2">
      <c r="A50" s="22" t="s">
        <v>38</v>
      </c>
      <c r="B50" s="60" t="s">
        <v>76</v>
      </c>
      <c r="C50" s="64">
        <v>41913</v>
      </c>
      <c r="D50" s="23">
        <v>190</v>
      </c>
      <c r="E50" s="24">
        <v>304</v>
      </c>
      <c r="F50" s="68">
        <f t="shared" si="1"/>
        <v>0.625</v>
      </c>
      <c r="G50" s="25">
        <v>347115</v>
      </c>
      <c r="H50" s="26">
        <f t="shared" si="0"/>
        <v>8677.875</v>
      </c>
      <c r="I50" s="54">
        <f t="shared" si="5"/>
        <v>8677.875</v>
      </c>
      <c r="J50" s="54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</row>
    <row r="51" spans="1:37" s="8" customFormat="1" x14ac:dyDescent="0.2">
      <c r="A51" s="22" t="s">
        <v>39</v>
      </c>
      <c r="B51" s="60"/>
      <c r="C51" s="60"/>
      <c r="D51" s="23">
        <v>14</v>
      </c>
      <c r="E51" s="24">
        <v>438.51</v>
      </c>
      <c r="F51" s="43">
        <f t="shared" si="1"/>
        <v>3.1926295865544685E-2</v>
      </c>
      <c r="G51" s="25">
        <v>100355</v>
      </c>
      <c r="H51" s="26">
        <f t="shared" si="0"/>
        <v>2508.875</v>
      </c>
      <c r="I51" s="54">
        <f t="shared" si="5"/>
        <v>2508.875</v>
      </c>
      <c r="J51" s="54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</row>
    <row r="52" spans="1:37" s="8" customFormat="1" hidden="1" x14ac:dyDescent="0.2">
      <c r="A52" s="22"/>
      <c r="B52" s="60"/>
      <c r="C52" s="60"/>
      <c r="D52" s="23"/>
      <c r="E52" s="24"/>
      <c r="F52" s="29"/>
      <c r="G52" s="25"/>
      <c r="H52" s="26">
        <f t="shared" si="0"/>
        <v>0</v>
      </c>
      <c r="I52" s="54"/>
      <c r="J52" s="54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</row>
    <row r="53" spans="1:37" s="8" customFormat="1" x14ac:dyDescent="0.2">
      <c r="A53" s="22" t="s">
        <v>40</v>
      </c>
      <c r="B53" s="60"/>
      <c r="C53" s="60"/>
      <c r="D53" s="23">
        <v>73</v>
      </c>
      <c r="E53" s="24">
        <v>102.88</v>
      </c>
      <c r="F53" s="43">
        <f t="shared" si="1"/>
        <v>0.70956454121306378</v>
      </c>
      <c r="G53" s="25">
        <v>22426</v>
      </c>
      <c r="H53" s="26">
        <f t="shared" si="0"/>
        <v>560.65</v>
      </c>
      <c r="I53" s="54">
        <f t="shared" ref="I53" si="6">SUM(H53:H53)</f>
        <v>560.65</v>
      </c>
      <c r="J53" s="54"/>
      <c r="K53" s="7"/>
      <c r="L53" s="51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</row>
    <row r="54" spans="1:37" s="8" customFormat="1" x14ac:dyDescent="0.2">
      <c r="A54" s="22" t="s">
        <v>41</v>
      </c>
      <c r="B54" s="60"/>
      <c r="C54" s="60"/>
      <c r="D54" s="23"/>
      <c r="E54" s="24">
        <v>215.32</v>
      </c>
      <c r="F54" s="43">
        <f t="shared" si="1"/>
        <v>0</v>
      </c>
      <c r="G54" s="25">
        <v>43367</v>
      </c>
      <c r="H54" s="26">
        <f t="shared" si="0"/>
        <v>1084.175</v>
      </c>
      <c r="I54" s="54">
        <f t="shared" ref="I54:I61" si="7">SUM(H54:H54)</f>
        <v>1084.175</v>
      </c>
      <c r="J54" s="54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</row>
    <row r="55" spans="1:37" s="8" customFormat="1" x14ac:dyDescent="0.2">
      <c r="A55" s="22" t="s">
        <v>42</v>
      </c>
      <c r="B55" s="60" t="s">
        <v>76</v>
      </c>
      <c r="C55" s="64">
        <v>42172</v>
      </c>
      <c r="D55" s="23">
        <v>0</v>
      </c>
      <c r="E55" s="24">
        <v>644.03</v>
      </c>
      <c r="F55" s="68">
        <f t="shared" si="1"/>
        <v>0</v>
      </c>
      <c r="G55" s="25">
        <v>138456</v>
      </c>
      <c r="H55" s="26">
        <f t="shared" si="0"/>
        <v>3461.4</v>
      </c>
      <c r="I55" s="54">
        <f t="shared" si="7"/>
        <v>3461.4</v>
      </c>
      <c r="J55" s="54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</row>
    <row r="56" spans="1:37" s="8" customFormat="1" x14ac:dyDescent="0.2">
      <c r="A56" s="22" t="s">
        <v>43</v>
      </c>
      <c r="B56" s="62" t="s">
        <v>76</v>
      </c>
      <c r="C56" s="65">
        <v>41968</v>
      </c>
      <c r="D56" s="23">
        <v>1442</v>
      </c>
      <c r="E56" s="24">
        <v>3197</v>
      </c>
      <c r="F56" s="68">
        <f t="shared" si="1"/>
        <v>0.45104785736628089</v>
      </c>
      <c r="G56" s="25">
        <v>707604</v>
      </c>
      <c r="H56" s="26">
        <f t="shared" si="0"/>
        <v>17690.100000000002</v>
      </c>
      <c r="I56" s="54">
        <f t="shared" si="7"/>
        <v>17690.100000000002</v>
      </c>
      <c r="J56" s="54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</row>
    <row r="57" spans="1:37" s="7" customFormat="1" x14ac:dyDescent="0.2">
      <c r="A57" s="22" t="s">
        <v>60</v>
      </c>
      <c r="B57" s="60" t="s">
        <v>76</v>
      </c>
      <c r="C57" s="64">
        <v>41913</v>
      </c>
      <c r="D57" s="23">
        <v>0</v>
      </c>
      <c r="E57" s="24">
        <v>173.7</v>
      </c>
      <c r="F57" s="68">
        <f t="shared" si="1"/>
        <v>0</v>
      </c>
      <c r="G57" s="25">
        <v>37474</v>
      </c>
      <c r="H57" s="26">
        <f t="shared" si="0"/>
        <v>936.85</v>
      </c>
      <c r="I57" s="54">
        <f t="shared" si="7"/>
        <v>936.85</v>
      </c>
      <c r="J57" s="54"/>
    </row>
    <row r="58" spans="1:37" s="8" customFormat="1" x14ac:dyDescent="0.2">
      <c r="A58" s="22" t="s">
        <v>44</v>
      </c>
      <c r="B58" s="60"/>
      <c r="C58" s="60"/>
      <c r="D58" s="23"/>
      <c r="E58" s="24">
        <v>183.91</v>
      </c>
      <c r="F58" s="43">
        <f t="shared" si="1"/>
        <v>0</v>
      </c>
      <c r="G58" s="25">
        <v>25220</v>
      </c>
      <c r="H58" s="26">
        <f t="shared" si="0"/>
        <v>630.5</v>
      </c>
      <c r="I58" s="54">
        <f t="shared" si="7"/>
        <v>630.5</v>
      </c>
      <c r="J58" s="54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</row>
    <row r="59" spans="1:37" x14ac:dyDescent="0.2">
      <c r="A59" s="22" t="s">
        <v>45</v>
      </c>
      <c r="B59" s="60"/>
      <c r="C59" s="60"/>
      <c r="D59" s="23"/>
      <c r="E59" s="24">
        <v>9.0299999999999994</v>
      </c>
      <c r="F59" s="43">
        <f t="shared" si="1"/>
        <v>0</v>
      </c>
      <c r="G59" s="25">
        <v>1741</v>
      </c>
      <c r="H59" s="26">
        <f t="shared" si="0"/>
        <v>43.525000000000006</v>
      </c>
      <c r="I59" s="54">
        <f t="shared" si="7"/>
        <v>43.525000000000006</v>
      </c>
      <c r="J59" s="54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</row>
    <row r="60" spans="1:37" x14ac:dyDescent="0.2">
      <c r="A60" s="22" t="s">
        <v>46</v>
      </c>
      <c r="B60" s="60" t="s">
        <v>76</v>
      </c>
      <c r="C60" s="64">
        <v>41913</v>
      </c>
      <c r="D60" s="23">
        <v>0</v>
      </c>
      <c r="E60" s="24">
        <v>255.13</v>
      </c>
      <c r="F60" s="68">
        <f t="shared" si="1"/>
        <v>0</v>
      </c>
      <c r="G60" s="25">
        <v>53435</v>
      </c>
      <c r="H60" s="26">
        <f t="shared" si="0"/>
        <v>1335.875</v>
      </c>
      <c r="I60" s="54">
        <f t="shared" si="7"/>
        <v>1335.875</v>
      </c>
      <c r="J60" s="54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</row>
    <row r="61" spans="1:37" x14ac:dyDescent="0.2">
      <c r="A61" s="22" t="s">
        <v>59</v>
      </c>
      <c r="B61" s="60" t="s">
        <v>76</v>
      </c>
      <c r="C61" s="64">
        <v>41914</v>
      </c>
      <c r="D61" s="23">
        <v>0</v>
      </c>
      <c r="E61" s="24">
        <v>126.08</v>
      </c>
      <c r="F61" s="68">
        <f t="shared" si="1"/>
        <v>0</v>
      </c>
      <c r="G61" s="25">
        <v>25994</v>
      </c>
      <c r="H61" s="26">
        <f t="shared" si="0"/>
        <v>649.85</v>
      </c>
      <c r="I61" s="54">
        <f t="shared" si="7"/>
        <v>649.85</v>
      </c>
      <c r="J61" s="54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</row>
    <row r="62" spans="1:37" x14ac:dyDescent="0.2">
      <c r="A62" s="22" t="s">
        <v>47</v>
      </c>
      <c r="B62" s="60" t="s">
        <v>76</v>
      </c>
      <c r="C62" s="64">
        <v>41926</v>
      </c>
      <c r="D62" s="23">
        <v>275</v>
      </c>
      <c r="E62" s="24">
        <v>2970.95</v>
      </c>
      <c r="F62" s="68">
        <f t="shared" si="1"/>
        <v>9.2562984903818646E-2</v>
      </c>
      <c r="G62" s="25">
        <v>640246</v>
      </c>
      <c r="H62" s="26">
        <f t="shared" si="0"/>
        <v>16006.150000000001</v>
      </c>
      <c r="I62" s="54">
        <f t="shared" ref="I62:I64" si="8">SUM(H62:H62)</f>
        <v>16006.150000000001</v>
      </c>
      <c r="J62" s="54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</row>
    <row r="63" spans="1:37" s="8" customFormat="1" x14ac:dyDescent="0.2">
      <c r="A63" s="22" t="s">
        <v>48</v>
      </c>
      <c r="B63" s="60"/>
      <c r="C63" s="60"/>
      <c r="D63" s="23">
        <v>114</v>
      </c>
      <c r="E63" s="24">
        <v>559.55999999999995</v>
      </c>
      <c r="F63" s="43">
        <f t="shared" si="1"/>
        <v>0.20373150332404033</v>
      </c>
      <c r="G63" s="25">
        <v>122662</v>
      </c>
      <c r="H63" s="26">
        <f t="shared" si="0"/>
        <v>3066.55</v>
      </c>
      <c r="I63" s="54">
        <f t="shared" si="8"/>
        <v>3066.55</v>
      </c>
      <c r="J63" s="54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</row>
    <row r="64" spans="1:37" s="8" customFormat="1" ht="15" thickBot="1" x14ac:dyDescent="0.25">
      <c r="A64" s="22" t="s">
        <v>49</v>
      </c>
      <c r="B64" s="60"/>
      <c r="C64" s="60"/>
      <c r="D64" s="23">
        <v>57</v>
      </c>
      <c r="E64" s="24">
        <v>243.9</v>
      </c>
      <c r="F64" s="43">
        <f>D64/E64</f>
        <v>0.23370233702337023</v>
      </c>
      <c r="G64" s="25">
        <v>50577</v>
      </c>
      <c r="H64" s="26">
        <f t="shared" si="0"/>
        <v>1264.4250000000002</v>
      </c>
      <c r="I64" s="54">
        <f t="shared" si="8"/>
        <v>1264.4250000000002</v>
      </c>
      <c r="J64" s="54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</row>
    <row r="65" spans="1:37" s="36" customFormat="1" ht="15.75" thickBot="1" x14ac:dyDescent="0.3">
      <c r="A65" s="32" t="s">
        <v>50</v>
      </c>
      <c r="B65" s="32"/>
      <c r="C65" s="32"/>
      <c r="D65" s="32">
        <f>SUM(D10:D64)</f>
        <v>11738</v>
      </c>
      <c r="E65" s="33">
        <f>SUM(E10:E64)</f>
        <v>22914.690000000006</v>
      </c>
      <c r="F65" s="33"/>
      <c r="G65" s="34">
        <f>SUM(G10:G64)+2</f>
        <v>9693791</v>
      </c>
      <c r="H65" s="34">
        <f>SUM(H10:H64)</f>
        <v>242344.72499999992</v>
      </c>
      <c r="I65" s="55">
        <f>SUM(I10:I64)</f>
        <v>121459.05000000002</v>
      </c>
      <c r="J65" s="55">
        <f>SUM(J10:J64)</f>
        <v>139314.5</v>
      </c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</row>
    <row r="66" spans="1:37" s="38" customFormat="1" x14ac:dyDescent="0.2">
      <c r="A66" s="42" t="s">
        <v>72</v>
      </c>
      <c r="B66" s="7"/>
      <c r="C66" s="7"/>
      <c r="D66" s="41"/>
      <c r="E66" s="41"/>
      <c r="F66" s="41"/>
      <c r="G66" s="41"/>
      <c r="H66" s="41"/>
      <c r="I66" s="7"/>
      <c r="J66" s="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s="37" customFormat="1" x14ac:dyDescent="0.2">
      <c r="A67" s="42" t="s">
        <v>51</v>
      </c>
      <c r="B67" s="7"/>
      <c r="C67" s="7"/>
      <c r="D67" s="41"/>
      <c r="E67" s="41"/>
      <c r="F67" s="41"/>
      <c r="G67" s="45"/>
      <c r="H67" s="41"/>
      <c r="I67" s="52"/>
      <c r="J67" s="53"/>
    </row>
    <row r="68" spans="1:37" s="37" customFormat="1" x14ac:dyDescent="0.2">
      <c r="A68" s="42" t="s">
        <v>53</v>
      </c>
      <c r="B68" s="7"/>
      <c r="C68" s="7"/>
      <c r="D68" s="41"/>
      <c r="E68" s="66"/>
      <c r="F68" s="41"/>
      <c r="G68" s="45"/>
      <c r="H68" s="41"/>
      <c r="I68" s="7"/>
      <c r="J68" s="7"/>
    </row>
    <row r="69" spans="1:37" x14ac:dyDescent="0.2">
      <c r="A69" s="40" t="s">
        <v>73</v>
      </c>
      <c r="B69" s="40"/>
      <c r="C69" s="40"/>
      <c r="E69" s="39"/>
      <c r="J69" s="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</row>
    <row r="70" spans="1:37" x14ac:dyDescent="0.2">
      <c r="J70" s="7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</row>
    <row r="71" spans="1:37" x14ac:dyDescent="0.2">
      <c r="I71" s="52"/>
      <c r="J71" s="44">
        <f>SUM(I65:J65)</f>
        <v>260773.55000000002</v>
      </c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</row>
    <row r="72" spans="1:37" x14ac:dyDescent="0.2">
      <c r="J72" s="44">
        <f>SUM(I10:J64)</f>
        <v>260773.55</v>
      </c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</row>
    <row r="73" spans="1:37" x14ac:dyDescent="0.2">
      <c r="J73" s="7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</row>
    <row r="74" spans="1:37" x14ac:dyDescent="0.2">
      <c r="J74" s="7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</row>
    <row r="75" spans="1:37" x14ac:dyDescent="0.2">
      <c r="J75" s="7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</row>
    <row r="76" spans="1:37" x14ac:dyDescent="0.2">
      <c r="J76" s="7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</row>
    <row r="77" spans="1:37" x14ac:dyDescent="0.2">
      <c r="J77" s="7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</row>
    <row r="78" spans="1:37" x14ac:dyDescent="0.2">
      <c r="J78" s="7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</row>
    <row r="79" spans="1:37" x14ac:dyDescent="0.2">
      <c r="J79" s="7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</row>
    <row r="80" spans="1:37" x14ac:dyDescent="0.2">
      <c r="J80" s="7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</row>
    <row r="81" spans="10:37" x14ac:dyDescent="0.2">
      <c r="J81" s="7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</row>
    <row r="82" spans="10:37" x14ac:dyDescent="0.2">
      <c r="J82" s="7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</row>
    <row r="83" spans="10:37" x14ac:dyDescent="0.2">
      <c r="J83" s="7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</row>
    <row r="84" spans="10:37" x14ac:dyDescent="0.2">
      <c r="J84" s="7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</row>
    <row r="85" spans="10:37" x14ac:dyDescent="0.2">
      <c r="J85" s="7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</row>
    <row r="86" spans="10:37" x14ac:dyDescent="0.2">
      <c r="J86" s="7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</row>
    <row r="87" spans="10:37" x14ac:dyDescent="0.2">
      <c r="J87" s="7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</row>
    <row r="88" spans="10:37" x14ac:dyDescent="0.2">
      <c r="J88" s="7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</row>
  </sheetData>
  <mergeCells count="1">
    <mergeCell ref="A4:J4"/>
  </mergeCells>
  <printOptions horizontalCentered="1" verticalCentered="1" gridLines="1"/>
  <pageMargins left="0.5" right="0.5" top="0.5" bottom="0.75" header="0.25" footer="0.43"/>
  <pageSetup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GL Discount</vt:lpstr>
      <vt:lpstr>'GL Discount'!Print_Area</vt:lpstr>
    </vt:vector>
  </TitlesOfParts>
  <Company>State of Montana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Kristie K. Rhodes</dc:creator>
  <cp:lastModifiedBy>Rhodes, Kristie (RMTD)</cp:lastModifiedBy>
  <cp:lastPrinted>2015-06-23T21:35:38Z</cp:lastPrinted>
  <dcterms:created xsi:type="dcterms:W3CDTF">2009-06-30T23:10:18Z</dcterms:created>
  <dcterms:modified xsi:type="dcterms:W3CDTF">2015-06-23T21:37:23Z</dcterms:modified>
</cp:coreProperties>
</file>