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0282\OneDrive - MT\KKR123\PREMIUM\FY 2019\Auto\"/>
    </mc:Choice>
  </mc:AlternateContent>
  <xr:revisionPtr revIDLastSave="0" documentId="13_ncr:1_{19C6602F-D115-4F1A-9810-247D3610386B}" xr6:coauthVersionLast="33" xr6:coauthVersionMax="33" xr10:uidLastSave="{00000000-0000-0000-0000-000000000000}"/>
  <bookViews>
    <workbookView xWindow="120" yWindow="150" windowWidth="19005" windowHeight="11415" xr2:uid="{00000000-000D-0000-FFFF-FFFF00000000}"/>
  </bookViews>
  <sheets>
    <sheet name="Auto Discount" sheetId="1" r:id="rId1"/>
  </sheets>
  <definedNames>
    <definedName name="_xlnm.Print_Area" localSheetId="0">'Auto Discount'!$A$1:$K$78</definedName>
  </definedNames>
  <calcPr calcId="179017"/>
</workbook>
</file>

<file path=xl/calcChain.xml><?xml version="1.0" encoding="utf-8"?>
<calcChain xmlns="http://schemas.openxmlformats.org/spreadsheetml/2006/main">
  <c r="E12" i="1" l="1"/>
  <c r="E19" i="1" l="1"/>
  <c r="E70" i="1"/>
  <c r="E69" i="1"/>
  <c r="E68" i="1"/>
  <c r="E66" i="1"/>
  <c r="E62" i="1"/>
  <c r="E58" i="1"/>
  <c r="E57" i="1"/>
  <c r="E46" i="1"/>
  <c r="E44" i="1"/>
  <c r="E36" i="1"/>
  <c r="E35" i="1"/>
  <c r="E34" i="1"/>
  <c r="E33" i="1"/>
  <c r="E31" i="1"/>
  <c r="E29" i="1"/>
  <c r="E28" i="1"/>
  <c r="E27" i="1"/>
  <c r="E16" i="1"/>
  <c r="E14" i="1"/>
  <c r="E13" i="1"/>
  <c r="E10" i="1" l="1"/>
  <c r="H67" i="1" l="1"/>
  <c r="H32" i="1"/>
  <c r="C38" i="1" l="1"/>
  <c r="C37" i="1"/>
  <c r="H36" i="1" l="1"/>
  <c r="G71" i="1" l="1"/>
  <c r="H29" i="1"/>
  <c r="I7" i="1" l="1"/>
  <c r="H7" i="1"/>
  <c r="G7" i="1"/>
  <c r="E7" i="1"/>
  <c r="D7" i="1"/>
  <c r="H14" i="1" l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I29" i="1"/>
  <c r="H30" i="1"/>
  <c r="I30" i="1"/>
  <c r="H31" i="1"/>
  <c r="I31" i="1"/>
  <c r="I32" i="1"/>
  <c r="J32" i="1" s="1"/>
  <c r="H33" i="1"/>
  <c r="I33" i="1"/>
  <c r="H34" i="1"/>
  <c r="I34" i="1"/>
  <c r="H35" i="1"/>
  <c r="I35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I67" i="1"/>
  <c r="J67" i="1" s="1"/>
  <c r="H68" i="1"/>
  <c r="I68" i="1"/>
  <c r="H69" i="1"/>
  <c r="I69" i="1"/>
  <c r="H70" i="1"/>
  <c r="I70" i="1"/>
  <c r="J61" i="1" l="1"/>
  <c r="K27" i="1"/>
  <c r="J15" i="1"/>
  <c r="K58" i="1"/>
  <c r="J53" i="1"/>
  <c r="J43" i="1"/>
  <c r="J45" i="1"/>
  <c r="K31" i="1"/>
  <c r="J62" i="1"/>
  <c r="K33" i="1"/>
  <c r="K70" i="1"/>
  <c r="K66" i="1"/>
  <c r="K14" i="1"/>
  <c r="J60" i="1" l="1"/>
  <c r="J63" i="1"/>
  <c r="J64" i="1"/>
  <c r="J65" i="1"/>
  <c r="K68" i="1"/>
  <c r="J56" i="1"/>
  <c r="J54" i="1"/>
  <c r="K34" i="1"/>
  <c r="F71" i="1"/>
  <c r="G77" i="1" s="1"/>
  <c r="I13" i="1"/>
  <c r="H13" i="1"/>
  <c r="I10" i="1"/>
  <c r="H10" i="1"/>
  <c r="K69" i="1"/>
  <c r="K13" i="1" l="1"/>
  <c r="I78" i="1"/>
  <c r="D71" i="1"/>
  <c r="B71" i="1"/>
  <c r="K44" i="1"/>
  <c r="K57" i="1"/>
  <c r="I71" i="1"/>
  <c r="J39" i="1"/>
  <c r="K10" i="1"/>
  <c r="K35" i="1"/>
  <c r="H71" i="1"/>
  <c r="E71" i="1" l="1"/>
  <c r="I77" i="1"/>
  <c r="K78" i="1"/>
  <c r="K71" i="1"/>
  <c r="J71" i="1"/>
  <c r="K77" i="1" l="1"/>
</calcChain>
</file>

<file path=xl/sharedStrings.xml><?xml version="1.0" encoding="utf-8"?>
<sst xmlns="http://schemas.openxmlformats.org/spreadsheetml/2006/main" count="97" uniqueCount="88">
  <si>
    <t>INSURANCE PREMIUM DISCOUNTS</t>
  </si>
  <si>
    <t>AUTO PROGRAM</t>
  </si>
  <si>
    <t>UNEARNED</t>
  </si>
  <si>
    <t>EARNED</t>
  </si>
  <si>
    <t>Course</t>
  </si>
  <si>
    <t>Total</t>
  </si>
  <si>
    <t>%</t>
  </si>
  <si>
    <t>CC</t>
  </si>
  <si>
    <t>AL</t>
  </si>
  <si>
    <t>AUTO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</si>
  <si>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</si>
  <si>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</si>
  <si>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</si>
  <si>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</si>
  <si>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</si>
  <si>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</si>
  <si>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</si>
  <si>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</si>
  <si>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</si>
  <si>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</si>
  <si>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</si>
  <si>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</si>
  <si>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</si>
  <si>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</si>
  <si>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</si>
  <si>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</si>
  <si>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</si>
  <si>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</si>
  <si>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</si>
  <si>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</si>
  <si>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</si>
  <si>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</si>
  <si>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</si>
  <si>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</si>
  <si>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</si>
  <si>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</si>
  <si>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</si>
  <si>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</si>
  <si>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</si>
  <si>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</si>
  <si>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</si>
  <si>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</si>
  <si>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</si>
  <si>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</si>
  <si>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</si>
  <si>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</si>
  <si>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MSU AGRICULTURAL EXPERIMENT STATIONS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</si>
  <si>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</si>
  <si>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</si>
  <si>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</si>
  <si>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</si>
  <si>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</si>
  <si>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</si>
  <si>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</si>
  <si>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</si>
  <si>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#1- Administration includes Teachers Retirement and Public Employees Retirement Division.</t>
  </si>
  <si>
    <t>Note #2- Commerce includes the Montana Heritage Commission.</t>
  </si>
  <si>
    <t>ADMINISTRATION PUBLIC EMPLOYEES RETIREMENT DIVISION</t>
  </si>
  <si>
    <t>Note #3- Justice includes the Board of Crime Control.</t>
  </si>
  <si>
    <t>MONTANA STATE LIBRARY</t>
  </si>
  <si>
    <t>UM HELENA COLLEGE</t>
  </si>
  <si>
    <t>MSU GREAT FALLS COLLEGE</t>
  </si>
  <si>
    <t>ADMINISTRATION TEACHERS RETIREMENT</t>
  </si>
  <si>
    <t>JUSTICE BOARD OF CRIME CONTROL</t>
  </si>
  <si>
    <t>Total Auto Premium</t>
  </si>
  <si>
    <t>Total Discount</t>
  </si>
  <si>
    <t>PUBLIC HEALTH &amp; HUMAN SERVICES VETERAN'S HOME- GLENDIVE - 0</t>
  </si>
  <si>
    <t>5% of FTEs</t>
  </si>
  <si>
    <t>FY 2018</t>
  </si>
  <si>
    <t>COMMISSIONER OF HIGHER EDUCATION</t>
  </si>
  <si>
    <t>MSU BILLINGS</t>
  </si>
  <si>
    <t>CORRECTIONS BOARD OF PARDONS - 0</t>
  </si>
  <si>
    <t>CORRECTIONS TREASURE STATE CORRECTIONAL TRAINING CENTER - 0</t>
  </si>
  <si>
    <t>FY 2019</t>
  </si>
  <si>
    <t>CORRECTIONS PINE HILLS YOUTH CORRECTIONAL FACILITY - 4</t>
  </si>
  <si>
    <t>CORRECTIONS MONTANA WOMEN'S PRISON - 4</t>
  </si>
  <si>
    <t>CORRECTIONS PRISON INDUSTRIES - 4</t>
  </si>
  <si>
    <t>CORRECTIONS STATE PRISON - 13</t>
  </si>
  <si>
    <t>CORRECTIONS RIVERSIDE YOUTH CORRECTIONAL FACILITY - 0</t>
  </si>
  <si>
    <t>TRANSPORTATION-EQUIPMENT - 8</t>
  </si>
  <si>
    <t>TRANSPORTATION-MOTOR POOL - 1</t>
  </si>
  <si>
    <t>PUBLIC HEALTH &amp; HUMAN SERVICES MENTAL HEALTH NURSING CARE CENTER - 5</t>
  </si>
  <si>
    <t>PUBLIC HEALTH &amp; HUMAN SERVICES MONTANA CHEMICAL DEPENDENCY CENTER - 3</t>
  </si>
  <si>
    <t>PUBLIC HEALTH &amp; HUMAN SERVICES MONTANA DEVELOPMENTAL CENTER - 0</t>
  </si>
  <si>
    <t>PUBLIC HEALTH &amp; HUMAN SERVICES STATE HOSPITAL - 15</t>
  </si>
  <si>
    <t>PUBLIC HEALTH &amp; HUMAN SERVICES VETERAN'S HOME- COLUMBIA FALLS - 17</t>
  </si>
  <si>
    <t>Denotes elected to participate in 2018.</t>
  </si>
  <si>
    <t>COMMERCE MONTANA HERITAGE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</si>
</sst>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  <numFmt numFmtId="167" formatCode="_(* #,##0_);_(* \(#,##0\);_(* &quot;-&quot;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2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6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6" borderId="15" applyNumberFormat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164" fontId="5" fillId="0" borderId="0" xfId="0" applyNumberFormat="1" applyFont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/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6" fillId="3" borderId="4" xfId="0" applyFont="1" applyFill="1" applyBorder="1" applyAlignment="1">
      <alignment shrinkToFit="1"/>
    </xf>
    <xf numFmtId="165" fontId="6" fillId="7" borderId="4" xfId="0" applyNumberFormat="1" applyFont="1" applyFill="1" applyBorder="1" applyAlignment="1">
      <alignment shrinkToFit="1"/>
    </xf>
    <xf numFmtId="43" fontId="6" fillId="0" borderId="4" xfId="1" applyFont="1" applyFill="1" applyBorder="1" applyAlignment="1">
      <alignment shrinkToFit="1"/>
    </xf>
    <xf numFmtId="165" fontId="6" fillId="3" borderId="4" xfId="1" applyNumberFormat="1" applyFont="1" applyFill="1" applyBorder="1" applyAlignment="1">
      <alignment shrinkToFit="1"/>
    </xf>
    <xf numFmtId="165" fontId="6" fillId="0" borderId="4" xfId="1" applyNumberFormat="1" applyFont="1" applyFill="1" applyBorder="1" applyAlignment="1">
      <alignment shrinkToFit="1"/>
    </xf>
    <xf numFmtId="166" fontId="6" fillId="0" borderId="5" xfId="3" applyNumberFormat="1" applyFont="1" applyFill="1" applyBorder="1"/>
    <xf numFmtId="43" fontId="6" fillId="0" borderId="0" xfId="0" applyNumberFormat="1" applyFont="1" applyFill="1"/>
    <xf numFmtId="0" fontId="6" fillId="0" borderId="5" xfId="0" applyFont="1" applyFill="1" applyBorder="1" applyAlignment="1">
      <alignment shrinkToFit="1"/>
    </xf>
    <xf numFmtId="0" fontId="6" fillId="3" borderId="5" xfId="0" applyFont="1" applyFill="1" applyBorder="1" applyAlignment="1">
      <alignment shrinkToFit="1"/>
    </xf>
    <xf numFmtId="0" fontId="6" fillId="7" borderId="5" xfId="0" applyFont="1" applyFill="1" applyBorder="1" applyAlignment="1">
      <alignment shrinkToFit="1"/>
    </xf>
    <xf numFmtId="43" fontId="6" fillId="0" borderId="5" xfId="1" applyFont="1" applyFill="1" applyBorder="1" applyAlignment="1">
      <alignment shrinkToFit="1"/>
    </xf>
    <xf numFmtId="9" fontId="6" fillId="0" borderId="5" xfId="2" applyFont="1" applyFill="1" applyBorder="1" applyAlignment="1">
      <alignment shrinkToFit="1"/>
    </xf>
    <xf numFmtId="165" fontId="6" fillId="3" borderId="5" xfId="1" applyNumberFormat="1" applyFont="1" applyFill="1" applyBorder="1" applyAlignment="1">
      <alignment shrinkToFit="1"/>
    </xf>
    <xf numFmtId="165" fontId="6" fillId="0" borderId="5" xfId="1" applyNumberFormat="1" applyFont="1" applyFill="1" applyBorder="1" applyAlignment="1">
      <alignment shrinkToFit="1"/>
    </xf>
    <xf numFmtId="0" fontId="6" fillId="0" borderId="4" xfId="0" applyFont="1" applyFill="1" applyBorder="1" applyAlignment="1">
      <alignment shrinkToFit="1"/>
    </xf>
    <xf numFmtId="0" fontId="6" fillId="7" borderId="4" xfId="0" applyFont="1" applyFill="1" applyBorder="1" applyAlignment="1">
      <alignment shrinkToFit="1"/>
    </xf>
    <xf numFmtId="9" fontId="6" fillId="0" borderId="5" xfId="2" applyNumberFormat="1" applyFont="1" applyFill="1" applyBorder="1" applyAlignment="1">
      <alignment shrinkToFit="1"/>
    </xf>
    <xf numFmtId="1" fontId="6" fillId="3" borderId="4" xfId="0" applyNumberFormat="1" applyFont="1" applyFill="1" applyBorder="1" applyAlignment="1">
      <alignment shrinkToFit="1"/>
    </xf>
    <xf numFmtId="166" fontId="6" fillId="0" borderId="0" xfId="0" applyNumberFormat="1" applyFont="1" applyFill="1"/>
    <xf numFmtId="165" fontId="6" fillId="0" borderId="0" xfId="0" applyNumberFormat="1" applyFont="1" applyFill="1"/>
    <xf numFmtId="166" fontId="6" fillId="0" borderId="0" xfId="0" applyNumberFormat="1" applyFont="1" applyFill="1" applyBorder="1"/>
    <xf numFmtId="43" fontId="6" fillId="0" borderId="0" xfId="0" applyNumberFormat="1" applyFont="1" applyFill="1" applyBorder="1"/>
    <xf numFmtId="3" fontId="5" fillId="4" borderId="10" xfId="0" applyNumberFormat="1" applyFont="1" applyFill="1" applyBorder="1"/>
    <xf numFmtId="43" fontId="5" fillId="4" borderId="10" xfId="1" applyFont="1" applyFill="1" applyBorder="1"/>
    <xf numFmtId="9" fontId="5" fillId="4" borderId="16" xfId="2" applyNumberFormat="1" applyFont="1" applyFill="1" applyBorder="1"/>
    <xf numFmtId="165" fontId="5" fillId="4" borderId="10" xfId="1" applyNumberFormat="1" applyFont="1" applyFill="1" applyBorder="1"/>
    <xf numFmtId="166" fontId="5" fillId="4" borderId="11" xfId="3" applyNumberFormat="1" applyFont="1" applyFill="1" applyBorder="1"/>
    <xf numFmtId="166" fontId="5" fillId="4" borderId="12" xfId="3" applyNumberFormat="1" applyFont="1" applyFill="1" applyBorder="1"/>
    <xf numFmtId="3" fontId="5" fillId="0" borderId="0" xfId="0" applyNumberFormat="1" applyFont="1" applyBorder="1"/>
    <xf numFmtId="3" fontId="5" fillId="0" borderId="13" xfId="0" applyNumberFormat="1" applyFont="1" applyBorder="1"/>
    <xf numFmtId="0" fontId="6" fillId="0" borderId="4" xfId="0" applyFont="1" applyFill="1" applyBorder="1"/>
    <xf numFmtId="0" fontId="7" fillId="0" borderId="0" xfId="0" applyFont="1" applyFill="1" applyBorder="1"/>
    <xf numFmtId="0" fontId="6" fillId="0" borderId="14" xfId="0" applyFont="1" applyFill="1" applyBorder="1"/>
    <xf numFmtId="0" fontId="6" fillId="2" borderId="14" xfId="0" applyFont="1" applyFill="1" applyBorder="1"/>
    <xf numFmtId="0" fontId="6" fillId="2" borderId="0" xfId="0" applyFont="1" applyFill="1" applyBorder="1"/>
    <xf numFmtId="165" fontId="7" fillId="0" borderId="0" xfId="0" applyNumberFormat="1" applyFont="1" applyFill="1" applyBorder="1"/>
    <xf numFmtId="167" fontId="7" fillId="0" borderId="0" xfId="0" applyNumberFormat="1" applyFont="1" applyFill="1" applyBorder="1"/>
    <xf numFmtId="0" fontId="6" fillId="5" borderId="0" xfId="0" applyFont="1" applyFill="1" applyBorder="1"/>
    <xf numFmtId="43" fontId="6" fillId="0" borderId="0" xfId="0" applyNumberFormat="1" applyFont="1" applyBorder="1"/>
    <xf numFmtId="165" fontId="6" fillId="0" borderId="0" xfId="0" applyNumberFormat="1" applyFont="1" applyBorder="1"/>
    <xf numFmtId="0" fontId="9" fillId="6" borderId="15" xfId="4" applyFont="1"/>
    <xf numFmtId="165" fontId="9" fillId="6" borderId="15" xfId="4" applyNumberFormat="1" applyFont="1" applyAlignment="1">
      <alignment horizontal="right"/>
    </xf>
    <xf numFmtId="165" fontId="9" fillId="6" borderId="15" xfId="4" applyNumberFormat="1" applyFont="1"/>
    <xf numFmtId="9" fontId="9" fillId="6" borderId="15" xfId="4" applyNumberFormat="1" applyFont="1"/>
    <xf numFmtId="166" fontId="9" fillId="6" borderId="15" xfId="4" applyNumberFormat="1" applyFont="1"/>
    <xf numFmtId="9" fontId="8" fillId="0" borderId="5" xfId="2" applyNumberFormat="1" applyFont="1" applyFill="1" applyBorder="1" applyAlignment="1">
      <alignment shrinkToFit="1"/>
    </xf>
    <xf numFmtId="9" fontId="6" fillId="8" borderId="5" xfId="2" applyNumberFormat="1" applyFont="1" applyFill="1" applyBorder="1" applyAlignment="1">
      <alignment shrinkToFit="1"/>
    </xf>
    <xf numFmtId="9" fontId="10" fillId="9" borderId="4" xfId="2" applyNumberFormat="1" applyFont="1" applyFill="1" applyBorder="1" applyAlignment="1">
      <alignment shrinkToFit="1"/>
    </xf>
    <xf numFmtId="9" fontId="10" fillId="9" borderId="5" xfId="2" applyNumberFormat="1" applyFont="1" applyFill="1" applyBorder="1" applyAlignment="1">
      <alignment shrinkToFit="1"/>
    </xf>
    <xf numFmtId="9" fontId="10" fillId="9" borderId="5" xfId="2" applyFont="1" applyFill="1" applyBorder="1" applyAlignment="1">
      <alignment shrinkToFit="1"/>
    </xf>
    <xf numFmtId="9" fontId="6" fillId="10" borderId="5" xfId="2" applyNumberFormat="1" applyFont="1" applyFill="1" applyBorder="1" applyAlignment="1">
      <alignment shrinkToFit="1"/>
    </xf>
    <xf numFmtId="9" fontId="5" fillId="10" borderId="5" xfId="2" applyNumberFormat="1" applyFont="1" applyFill="1" applyBorder="1" applyAlignment="1">
      <alignment shrinkToFit="1"/>
    </xf>
    <xf numFmtId="0" fontId="2" fillId="0" borderId="0" xfId="0" applyFont="1" applyBorder="1" applyAlignment="1">
      <alignment horizontal="center"/>
    </xf>
  </cellXfs>
  <cellStyles count="5">
    <cellStyle name="Check Cell" xfId="4" builtinId="23"/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4"/>
  <sheetViews>
    <sheetView tabSelected="1" zoomScaleNormal="100" zoomScaleSheetLayoutView="100" workbookViewId="0">
      <pane ySplit="9" topLeftCell="A56" activePane="bottomLeft" state="frozen"/>
      <selection pane="bottomLeft" activeCell="J83" sqref="J83"/>
    </sheetView>
  </sheetViews>
  <sheetFormatPr defaultRowHeight="14.25" x14ac:dyDescent="0.2"/>
  <cols>
    <col min="1" max="1" width="81.85546875" style="2" customWidth="1"/>
    <col min="2" max="9" width="14.7109375" style="2" hidden="1" customWidth="1"/>
    <col min="10" max="10" width="20.7109375" style="3" customWidth="1"/>
    <col min="11" max="11" width="20.7109375" style="4" customWidth="1"/>
    <col min="12" max="12" width="9.140625" style="1"/>
    <col min="13" max="13" width="10.42578125" style="1" bestFit="1" customWidth="1"/>
    <col min="14" max="16384" width="9.140625" style="1"/>
  </cols>
  <sheetData>
    <row r="1" spans="1:13" ht="18" x14ac:dyDescent="0.2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3" ht="18" x14ac:dyDescent="0.25">
      <c r="A2" s="83" t="s">
        <v>73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3" ht="18" x14ac:dyDescent="0.25">
      <c r="A3" s="83" t="s">
        <v>1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3" s="8" customFormat="1" ht="15.75" x14ac:dyDescent="0.25">
      <c r="A4" s="5"/>
      <c r="B4" s="5"/>
      <c r="C4" s="5"/>
      <c r="D4" s="5"/>
      <c r="E4" s="5"/>
      <c r="F4" s="5"/>
      <c r="G4" s="5"/>
      <c r="H4" s="5"/>
      <c r="I4" s="5"/>
      <c r="J4" s="6"/>
      <c r="K4" s="7"/>
    </row>
    <row r="5" spans="1:13" s="8" customFormat="1" ht="15.75" x14ac:dyDescent="0.25">
      <c r="A5" s="5"/>
      <c r="B5" s="5"/>
      <c r="C5" s="5"/>
      <c r="D5" s="5"/>
      <c r="E5" s="5"/>
      <c r="F5" s="5"/>
      <c r="G5" s="5"/>
      <c r="H5" s="5"/>
      <c r="I5" s="5"/>
      <c r="J5" s="6"/>
      <c r="K5" s="7"/>
    </row>
    <row r="6" spans="1:13" s="8" customFormat="1" ht="15.75" thickBot="1" x14ac:dyDescent="0.25">
      <c r="A6" s="9"/>
      <c r="B6" s="9"/>
      <c r="C6" s="9"/>
      <c r="D6" s="9"/>
      <c r="E6" s="9"/>
      <c r="F6" s="9"/>
      <c r="G6" s="9"/>
      <c r="H6" s="9"/>
      <c r="I6" s="9"/>
      <c r="J6" s="10"/>
      <c r="K6" s="11"/>
    </row>
    <row r="7" spans="1:13" s="18" customFormat="1" ht="15.75" customHeight="1" x14ac:dyDescent="0.25">
      <c r="A7" s="12"/>
      <c r="B7" s="13" t="s">
        <v>68</v>
      </c>
      <c r="C7" s="14" t="s">
        <v>67</v>
      </c>
      <c r="D7" s="12" t="str">
        <f>B7</f>
        <v>FY 2018</v>
      </c>
      <c r="E7" s="15" t="str">
        <f>B7</f>
        <v>FY 2018</v>
      </c>
      <c r="F7" s="13" t="s">
        <v>73</v>
      </c>
      <c r="G7" s="12" t="str">
        <f>F7</f>
        <v>FY 2019</v>
      </c>
      <c r="H7" s="13" t="str">
        <f>F7</f>
        <v>FY 2019</v>
      </c>
      <c r="I7" s="15" t="str">
        <f>F7</f>
        <v>FY 2019</v>
      </c>
      <c r="J7" s="16" t="s">
        <v>2</v>
      </c>
      <c r="K7" s="17" t="s">
        <v>3</v>
      </c>
    </row>
    <row r="8" spans="1:13" s="18" customFormat="1" ht="15.75" customHeight="1" x14ac:dyDescent="0.25">
      <c r="A8" s="19"/>
      <c r="B8" s="20" t="s">
        <v>4</v>
      </c>
      <c r="C8" s="21" t="s">
        <v>4</v>
      </c>
      <c r="D8" s="19" t="s">
        <v>5</v>
      </c>
      <c r="E8" s="22" t="s">
        <v>6</v>
      </c>
      <c r="F8" s="20" t="s">
        <v>7</v>
      </c>
      <c r="G8" s="19" t="s">
        <v>8</v>
      </c>
      <c r="H8" s="20" t="s">
        <v>7</v>
      </c>
      <c r="I8" s="22" t="s">
        <v>8</v>
      </c>
      <c r="J8" s="23" t="s">
        <v>9</v>
      </c>
      <c r="K8" s="24" t="s">
        <v>9</v>
      </c>
    </row>
    <row r="9" spans="1:13" s="18" customFormat="1" ht="16.5" thickBot="1" x14ac:dyDescent="0.3">
      <c r="A9" s="25" t="s">
        <v>10</v>
      </c>
      <c r="B9" s="26" t="s">
        <v>11</v>
      </c>
      <c r="C9" s="27" t="s">
        <v>11</v>
      </c>
      <c r="D9" s="25" t="s">
        <v>12</v>
      </c>
      <c r="E9" s="28" t="s">
        <v>13</v>
      </c>
      <c r="F9" s="26" t="s">
        <v>14</v>
      </c>
      <c r="G9" s="25" t="s">
        <v>14</v>
      </c>
      <c r="H9" s="26" t="s">
        <v>15</v>
      </c>
      <c r="I9" s="28" t="s">
        <v>15</v>
      </c>
      <c r="J9" s="29" t="s">
        <v>16</v>
      </c>
      <c r="K9" s="30" t="s">
        <v>16</v>
      </c>
    </row>
    <row r="10" spans="1:13" s="11" customFormat="1" ht="15.75" x14ac:dyDescent="0.25">
      <c r="A10" s="10" t="s">
        <v>17</v>
      </c>
      <c r="B10" s="31">
        <v>55</v>
      </c>
      <c r="C10" s="32">
        <v>0</v>
      </c>
      <c r="D10" s="33">
        <v>525.29</v>
      </c>
      <c r="E10" s="78">
        <f>B10/D10</f>
        <v>0.10470406822897829</v>
      </c>
      <c r="F10" s="34">
        <v>5615</v>
      </c>
      <c r="G10" s="35">
        <v>7580</v>
      </c>
      <c r="H10" s="34">
        <f>F10*0.1</f>
        <v>561.5</v>
      </c>
      <c r="I10" s="35">
        <f>G10*0.1</f>
        <v>758</v>
      </c>
      <c r="J10" s="36"/>
      <c r="K10" s="36">
        <f>SUM(H10:I10)</f>
        <v>1319.5</v>
      </c>
      <c r="M10" s="37"/>
    </row>
    <row r="11" spans="1:13" s="11" customFormat="1" ht="15" hidden="1" x14ac:dyDescent="0.2">
      <c r="A11" s="38" t="s">
        <v>62</v>
      </c>
      <c r="B11" s="39"/>
      <c r="C11" s="40">
        <v>0</v>
      </c>
      <c r="D11" s="41">
        <v>21</v>
      </c>
      <c r="E11" s="42"/>
      <c r="F11" s="43">
        <v>0</v>
      </c>
      <c r="G11" s="44">
        <v>0</v>
      </c>
      <c r="H11" s="43">
        <v>0</v>
      </c>
      <c r="I11" s="44"/>
      <c r="J11" s="36"/>
      <c r="K11" s="36"/>
    </row>
    <row r="12" spans="1:13" s="11" customFormat="1" ht="15.75" hidden="1" x14ac:dyDescent="0.25">
      <c r="A12" s="45" t="s">
        <v>57</v>
      </c>
      <c r="B12" s="31">
        <v>3</v>
      </c>
      <c r="C12" s="46">
        <v>0</v>
      </c>
      <c r="D12" s="33">
        <v>50</v>
      </c>
      <c r="E12" s="80">
        <f>B12/D12</f>
        <v>0.06</v>
      </c>
      <c r="F12" s="34">
        <v>0</v>
      </c>
      <c r="G12" s="35">
        <v>0</v>
      </c>
      <c r="H12" s="34">
        <v>0</v>
      </c>
      <c r="I12" s="35"/>
      <c r="J12" s="36"/>
      <c r="K12" s="36"/>
    </row>
    <row r="13" spans="1:13" s="11" customFormat="1" ht="15.75" x14ac:dyDescent="0.25">
      <c r="A13" s="10" t="s">
        <v>18</v>
      </c>
      <c r="B13" s="31">
        <v>14</v>
      </c>
      <c r="C13" s="32">
        <v>0</v>
      </c>
      <c r="D13" s="33">
        <v>292.44</v>
      </c>
      <c r="E13" s="79">
        <f>B13/D13</f>
        <v>4.7873067979756531E-2</v>
      </c>
      <c r="F13" s="34">
        <v>4548</v>
      </c>
      <c r="G13" s="35">
        <v>1166</v>
      </c>
      <c r="H13" s="34">
        <f>F13*0.1</f>
        <v>454.8</v>
      </c>
      <c r="I13" s="35">
        <f>G13*0.1</f>
        <v>116.60000000000001</v>
      </c>
      <c r="J13" s="36"/>
      <c r="K13" s="36">
        <f>SUM(H13:I13)</f>
        <v>571.4</v>
      </c>
    </row>
    <row r="14" spans="1:13" s="11" customFormat="1" ht="15.75" x14ac:dyDescent="0.25">
      <c r="A14" s="10" t="s">
        <v>19</v>
      </c>
      <c r="B14" s="31">
        <v>10</v>
      </c>
      <c r="C14" s="32">
        <v>0</v>
      </c>
      <c r="D14" s="33">
        <v>127.42</v>
      </c>
      <c r="E14" s="79">
        <f t="shared" ref="E14:E16" si="0">B14/D14</f>
        <v>7.8480615288023858E-2</v>
      </c>
      <c r="F14" s="34">
        <v>10674</v>
      </c>
      <c r="G14" s="35">
        <v>8857</v>
      </c>
      <c r="H14" s="34">
        <f t="shared" ref="H14:H69" si="1">F14*0.1</f>
        <v>1067.4000000000001</v>
      </c>
      <c r="I14" s="35">
        <f t="shared" ref="I14:I69" si="2">G14*0.1</f>
        <v>885.7</v>
      </c>
      <c r="J14" s="36"/>
      <c r="K14" s="36">
        <f t="shared" ref="K14:K27" si="3">SUM(H14:I14)</f>
        <v>1953.1000000000001</v>
      </c>
    </row>
    <row r="15" spans="1:13" s="11" customFormat="1" ht="15" x14ac:dyDescent="0.2">
      <c r="A15" s="45" t="s">
        <v>20</v>
      </c>
      <c r="B15" s="48"/>
      <c r="C15" s="32">
        <v>0</v>
      </c>
      <c r="D15" s="33">
        <v>84.62</v>
      </c>
      <c r="E15" s="81"/>
      <c r="F15" s="34">
        <v>350</v>
      </c>
      <c r="G15" s="35">
        <v>0</v>
      </c>
      <c r="H15" s="34">
        <f t="shared" si="1"/>
        <v>35</v>
      </c>
      <c r="I15" s="35">
        <f t="shared" si="2"/>
        <v>0</v>
      </c>
      <c r="J15" s="36">
        <f t="shared" ref="J15" si="4">SUM(H15:I15)</f>
        <v>35</v>
      </c>
      <c r="K15" s="36"/>
    </row>
    <row r="16" spans="1:13" s="11" customFormat="1" ht="15.75" x14ac:dyDescent="0.25">
      <c r="A16" s="10" t="s">
        <v>21</v>
      </c>
      <c r="B16" s="31">
        <v>24</v>
      </c>
      <c r="C16" s="32">
        <v>0</v>
      </c>
      <c r="D16" s="33">
        <v>201.26</v>
      </c>
      <c r="E16" s="79">
        <f t="shared" si="0"/>
        <v>0.11924873298221207</v>
      </c>
      <c r="F16" s="34">
        <v>1017</v>
      </c>
      <c r="G16" s="35">
        <v>104</v>
      </c>
      <c r="H16" s="34">
        <f t="shared" si="1"/>
        <v>101.7</v>
      </c>
      <c r="I16" s="35">
        <f t="shared" si="2"/>
        <v>10.4</v>
      </c>
      <c r="J16" s="36"/>
      <c r="K16" s="36">
        <v>230</v>
      </c>
    </row>
    <row r="17" spans="1:13" s="11" customFormat="1" ht="15" hidden="1" x14ac:dyDescent="0.2">
      <c r="A17" s="45" t="s">
        <v>87</v>
      </c>
      <c r="B17" s="31"/>
      <c r="C17" s="46"/>
      <c r="D17" s="33">
        <v>12</v>
      </c>
      <c r="E17" s="47"/>
      <c r="F17" s="34">
        <v>751</v>
      </c>
      <c r="G17" s="35">
        <v>423</v>
      </c>
      <c r="H17" s="34">
        <f t="shared" si="1"/>
        <v>75.100000000000009</v>
      </c>
      <c r="I17" s="35">
        <f t="shared" si="2"/>
        <v>42.300000000000004</v>
      </c>
      <c r="J17" s="36"/>
      <c r="K17" s="36">
        <v>0</v>
      </c>
    </row>
    <row r="18" spans="1:13" s="11" customFormat="1" ht="15" x14ac:dyDescent="0.2">
      <c r="A18" s="45" t="s">
        <v>22</v>
      </c>
      <c r="B18" s="31"/>
      <c r="C18" s="32">
        <v>0</v>
      </c>
      <c r="D18" s="33">
        <v>7</v>
      </c>
      <c r="E18" s="47"/>
      <c r="F18" s="34">
        <v>0</v>
      </c>
      <c r="G18" s="35">
        <v>0</v>
      </c>
      <c r="H18" s="34">
        <f t="shared" si="1"/>
        <v>0</v>
      </c>
      <c r="I18" s="35">
        <f t="shared" si="2"/>
        <v>0</v>
      </c>
      <c r="J18" s="36">
        <v>0</v>
      </c>
      <c r="K18" s="36"/>
    </row>
    <row r="19" spans="1:13" s="11" customFormat="1" ht="15.75" x14ac:dyDescent="0.25">
      <c r="A19" s="10" t="s">
        <v>23</v>
      </c>
      <c r="B19" s="31">
        <v>102</v>
      </c>
      <c r="C19" s="32">
        <v>0</v>
      </c>
      <c r="D19" s="33">
        <v>1373.66</v>
      </c>
      <c r="E19" s="79">
        <f>B19/D19</f>
        <v>7.4254182257618331E-2</v>
      </c>
      <c r="F19" s="34">
        <v>16063</v>
      </c>
      <c r="G19" s="35">
        <v>6958</v>
      </c>
      <c r="H19" s="34">
        <f t="shared" si="1"/>
        <v>1606.3000000000002</v>
      </c>
      <c r="I19" s="35">
        <f t="shared" si="2"/>
        <v>695.80000000000007</v>
      </c>
      <c r="J19" s="36"/>
      <c r="K19" s="36">
        <v>9717</v>
      </c>
      <c r="M19" s="49"/>
    </row>
    <row r="20" spans="1:13" s="11" customFormat="1" ht="15" hidden="1" x14ac:dyDescent="0.2">
      <c r="A20" s="45" t="s">
        <v>71</v>
      </c>
      <c r="B20" s="31"/>
      <c r="C20" s="46"/>
      <c r="D20" s="33"/>
      <c r="E20" s="47"/>
      <c r="F20" s="34">
        <v>0</v>
      </c>
      <c r="G20" s="35">
        <v>0</v>
      </c>
      <c r="H20" s="34">
        <f t="shared" si="1"/>
        <v>0</v>
      </c>
      <c r="I20" s="35">
        <f t="shared" si="2"/>
        <v>0</v>
      </c>
      <c r="J20" s="36"/>
      <c r="K20" s="36"/>
    </row>
    <row r="21" spans="1:13" s="8" customFormat="1" ht="15" hidden="1" x14ac:dyDescent="0.2">
      <c r="A21" s="45" t="s">
        <v>75</v>
      </c>
      <c r="B21" s="31"/>
      <c r="C21" s="46"/>
      <c r="D21" s="33"/>
      <c r="E21" s="47"/>
      <c r="F21" s="34">
        <v>167</v>
      </c>
      <c r="G21" s="35">
        <v>494</v>
      </c>
      <c r="H21" s="34">
        <f t="shared" si="1"/>
        <v>16.7</v>
      </c>
      <c r="I21" s="35">
        <f t="shared" si="2"/>
        <v>49.400000000000006</v>
      </c>
      <c r="J21" s="36"/>
      <c r="K21" s="36"/>
    </row>
    <row r="22" spans="1:13" s="8" customFormat="1" ht="15" hidden="1" x14ac:dyDescent="0.2">
      <c r="A22" s="45" t="s">
        <v>74</v>
      </c>
      <c r="B22" s="31"/>
      <c r="C22" s="46"/>
      <c r="D22" s="33"/>
      <c r="E22" s="47"/>
      <c r="F22" s="34">
        <v>941</v>
      </c>
      <c r="G22" s="35">
        <v>1794</v>
      </c>
      <c r="H22" s="34">
        <f t="shared" si="1"/>
        <v>94.100000000000009</v>
      </c>
      <c r="I22" s="35">
        <f t="shared" si="2"/>
        <v>179.4</v>
      </c>
      <c r="J22" s="36"/>
      <c r="K22" s="36"/>
    </row>
    <row r="23" spans="1:13" s="8" customFormat="1" ht="15" hidden="1" x14ac:dyDescent="0.2">
      <c r="A23" s="45" t="s">
        <v>76</v>
      </c>
      <c r="B23" s="31"/>
      <c r="C23" s="46"/>
      <c r="D23" s="33"/>
      <c r="E23" s="47"/>
      <c r="F23" s="34">
        <v>1267</v>
      </c>
      <c r="G23" s="35">
        <v>23885</v>
      </c>
      <c r="H23" s="34">
        <f t="shared" si="1"/>
        <v>126.7</v>
      </c>
      <c r="I23" s="35">
        <f t="shared" si="2"/>
        <v>2388.5</v>
      </c>
      <c r="J23" s="36"/>
      <c r="K23" s="36"/>
    </row>
    <row r="24" spans="1:13" s="8" customFormat="1" ht="15" hidden="1" x14ac:dyDescent="0.2">
      <c r="A24" s="45" t="s">
        <v>78</v>
      </c>
      <c r="B24" s="31"/>
      <c r="C24" s="46"/>
      <c r="D24" s="33"/>
      <c r="E24" s="47"/>
      <c r="F24" s="34">
        <v>353</v>
      </c>
      <c r="G24" s="35">
        <v>551</v>
      </c>
      <c r="H24" s="34">
        <f t="shared" si="1"/>
        <v>35.300000000000004</v>
      </c>
      <c r="I24" s="35">
        <f t="shared" si="2"/>
        <v>55.1</v>
      </c>
      <c r="J24" s="36"/>
      <c r="K24" s="36"/>
    </row>
    <row r="25" spans="1:13" s="8" customFormat="1" ht="15" hidden="1" x14ac:dyDescent="0.2">
      <c r="A25" s="45" t="s">
        <v>77</v>
      </c>
      <c r="B25" s="31"/>
      <c r="C25" s="46"/>
      <c r="D25" s="33"/>
      <c r="E25" s="47"/>
      <c r="F25" s="34">
        <v>12143</v>
      </c>
      <c r="G25" s="35">
        <v>31900</v>
      </c>
      <c r="H25" s="34">
        <f t="shared" si="1"/>
        <v>1214.3</v>
      </c>
      <c r="I25" s="35">
        <f t="shared" si="2"/>
        <v>3190</v>
      </c>
      <c r="J25" s="36"/>
      <c r="K25" s="36"/>
    </row>
    <row r="26" spans="1:13" s="8" customFormat="1" ht="15" hidden="1" x14ac:dyDescent="0.2">
      <c r="A26" s="45" t="s">
        <v>72</v>
      </c>
      <c r="B26" s="31"/>
      <c r="C26" s="46"/>
      <c r="D26" s="33"/>
      <c r="E26" s="47"/>
      <c r="F26" s="34">
        <v>403</v>
      </c>
      <c r="G26" s="35">
        <v>250</v>
      </c>
      <c r="H26" s="34">
        <f t="shared" si="1"/>
        <v>40.300000000000004</v>
      </c>
      <c r="I26" s="35">
        <f t="shared" si="2"/>
        <v>25</v>
      </c>
      <c r="J26" s="36"/>
      <c r="K26" s="36"/>
    </row>
    <row r="27" spans="1:13" s="8" customFormat="1" ht="15.75" x14ac:dyDescent="0.25">
      <c r="A27" s="10" t="s">
        <v>24</v>
      </c>
      <c r="B27" s="31">
        <v>61</v>
      </c>
      <c r="C27" s="32">
        <v>0</v>
      </c>
      <c r="D27" s="33">
        <v>462.57</v>
      </c>
      <c r="E27" s="79">
        <f t="shared" ref="E27:E29" si="5">B27/D27</f>
        <v>0.13187193289664267</v>
      </c>
      <c r="F27" s="34">
        <v>22383</v>
      </c>
      <c r="G27" s="35">
        <v>15318</v>
      </c>
      <c r="H27" s="34">
        <f t="shared" si="1"/>
        <v>2238.3000000000002</v>
      </c>
      <c r="I27" s="35">
        <f t="shared" si="2"/>
        <v>1531.8000000000002</v>
      </c>
      <c r="J27" s="36"/>
      <c r="K27" s="36">
        <f t="shared" si="3"/>
        <v>3770.1000000000004</v>
      </c>
    </row>
    <row r="28" spans="1:13" s="8" customFormat="1" ht="15.75" x14ac:dyDescent="0.25">
      <c r="A28" s="10" t="s">
        <v>25</v>
      </c>
      <c r="B28" s="31">
        <v>45</v>
      </c>
      <c r="C28" s="32">
        <v>0</v>
      </c>
      <c r="D28" s="33">
        <v>884.98</v>
      </c>
      <c r="E28" s="79">
        <f t="shared" si="5"/>
        <v>5.0848606748175096E-2</v>
      </c>
      <c r="F28" s="34">
        <v>31498</v>
      </c>
      <c r="G28" s="35">
        <v>36285</v>
      </c>
      <c r="H28" s="34">
        <f t="shared" si="1"/>
        <v>3149.8</v>
      </c>
      <c r="I28" s="35">
        <f t="shared" si="2"/>
        <v>3628.5</v>
      </c>
      <c r="J28" s="36"/>
      <c r="K28" s="36">
        <v>6778.3</v>
      </c>
    </row>
    <row r="29" spans="1:13" s="8" customFormat="1" ht="15.75" x14ac:dyDescent="0.25">
      <c r="A29" s="10" t="s">
        <v>26</v>
      </c>
      <c r="B29" s="31">
        <v>93</v>
      </c>
      <c r="C29" s="32">
        <v>0</v>
      </c>
      <c r="D29" s="33">
        <v>849.04</v>
      </c>
      <c r="E29" s="79">
        <f t="shared" si="5"/>
        <v>0.10953547536040706</v>
      </c>
      <c r="F29" s="34">
        <v>248550</v>
      </c>
      <c r="G29" s="35">
        <v>74522</v>
      </c>
      <c r="H29" s="34">
        <f t="shared" si="1"/>
        <v>24855</v>
      </c>
      <c r="I29" s="35">
        <f t="shared" si="2"/>
        <v>7452.2000000000007</v>
      </c>
      <c r="J29" s="36"/>
      <c r="K29" s="36">
        <v>32345</v>
      </c>
    </row>
    <row r="30" spans="1:13" s="8" customFormat="1" ht="15" hidden="1" x14ac:dyDescent="0.2">
      <c r="A30" s="45" t="s">
        <v>63</v>
      </c>
      <c r="B30" s="31"/>
      <c r="C30" s="46"/>
      <c r="D30" s="33"/>
      <c r="E30" s="47"/>
      <c r="F30" s="34">
        <v>373</v>
      </c>
      <c r="G30" s="35">
        <v>0</v>
      </c>
      <c r="H30" s="34">
        <f t="shared" si="1"/>
        <v>37.300000000000004</v>
      </c>
      <c r="I30" s="35">
        <f t="shared" si="2"/>
        <v>0</v>
      </c>
      <c r="J30" s="36"/>
      <c r="K30" s="36">
        <v>0</v>
      </c>
    </row>
    <row r="31" spans="1:13" s="8" customFormat="1" ht="15.75" x14ac:dyDescent="0.25">
      <c r="A31" s="10" t="s">
        <v>27</v>
      </c>
      <c r="B31" s="31">
        <v>485</v>
      </c>
      <c r="C31" s="32">
        <v>0</v>
      </c>
      <c r="D31" s="33">
        <v>839.13</v>
      </c>
      <c r="E31" s="79">
        <f t="shared" ref="E31:E36" si="6">B31/D31</f>
        <v>0.57797957408268086</v>
      </c>
      <c r="F31" s="34">
        <v>32269</v>
      </c>
      <c r="G31" s="35">
        <v>21153</v>
      </c>
      <c r="H31" s="34">
        <f t="shared" si="1"/>
        <v>3226.9</v>
      </c>
      <c r="I31" s="35">
        <f t="shared" si="2"/>
        <v>2115.3000000000002</v>
      </c>
      <c r="J31" s="36"/>
      <c r="K31" s="36">
        <f>SUM(H31:I31)</f>
        <v>5342.2000000000007</v>
      </c>
    </row>
    <row r="32" spans="1:13" s="8" customFormat="1" ht="15" x14ac:dyDescent="0.2">
      <c r="A32" s="45" t="s">
        <v>28</v>
      </c>
      <c r="B32" s="31">
        <v>1</v>
      </c>
      <c r="C32" s="32">
        <v>0</v>
      </c>
      <c r="D32" s="33">
        <v>138.22</v>
      </c>
      <c r="E32" s="81"/>
      <c r="F32" s="34">
        <v>5392</v>
      </c>
      <c r="G32" s="35">
        <v>11874</v>
      </c>
      <c r="H32" s="34">
        <f t="shared" si="1"/>
        <v>539.20000000000005</v>
      </c>
      <c r="I32" s="35">
        <f t="shared" si="2"/>
        <v>1187.4000000000001</v>
      </c>
      <c r="J32" s="36">
        <f>SUM(H32:I32)</f>
        <v>1726.6000000000001</v>
      </c>
      <c r="K32" s="36"/>
    </row>
    <row r="33" spans="1:13" s="8" customFormat="1" ht="15.75" x14ac:dyDescent="0.25">
      <c r="A33" s="10" t="s">
        <v>29</v>
      </c>
      <c r="B33" s="31">
        <v>15</v>
      </c>
      <c r="C33" s="32">
        <v>0</v>
      </c>
      <c r="D33" s="33">
        <v>220.94</v>
      </c>
      <c r="E33" s="79">
        <f t="shared" si="6"/>
        <v>6.7891735312754595E-2</v>
      </c>
      <c r="F33" s="34">
        <v>18378</v>
      </c>
      <c r="G33" s="35">
        <v>1202</v>
      </c>
      <c r="H33" s="34">
        <f t="shared" si="1"/>
        <v>1837.8000000000002</v>
      </c>
      <c r="I33" s="35">
        <f t="shared" si="2"/>
        <v>120.2</v>
      </c>
      <c r="J33" s="36"/>
      <c r="K33" s="36">
        <f>SUM(H33:I33)</f>
        <v>1958.0000000000002</v>
      </c>
    </row>
    <row r="34" spans="1:13" s="8" customFormat="1" ht="15.75" x14ac:dyDescent="0.25">
      <c r="A34" s="10" t="s">
        <v>30</v>
      </c>
      <c r="B34" s="31">
        <v>65</v>
      </c>
      <c r="C34" s="32">
        <v>0</v>
      </c>
      <c r="D34" s="33">
        <v>573.03</v>
      </c>
      <c r="E34" s="79">
        <f t="shared" si="6"/>
        <v>0.11343210652147358</v>
      </c>
      <c r="F34" s="34">
        <v>96238</v>
      </c>
      <c r="G34" s="35">
        <v>55766</v>
      </c>
      <c r="H34" s="34">
        <f t="shared" si="1"/>
        <v>9623.8000000000011</v>
      </c>
      <c r="I34" s="35">
        <f t="shared" si="2"/>
        <v>5576.6</v>
      </c>
      <c r="J34" s="36"/>
      <c r="K34" s="36">
        <f>SUM(H34:I34)</f>
        <v>15200.400000000001</v>
      </c>
    </row>
    <row r="35" spans="1:13" s="8" customFormat="1" ht="15.75" x14ac:dyDescent="0.25">
      <c r="A35" s="10" t="s">
        <v>31</v>
      </c>
      <c r="B35" s="31">
        <v>132</v>
      </c>
      <c r="C35" s="32">
        <v>0</v>
      </c>
      <c r="D35" s="33">
        <v>665.13</v>
      </c>
      <c r="E35" s="79">
        <f t="shared" si="6"/>
        <v>0.19845744440936358</v>
      </c>
      <c r="F35" s="34">
        <v>23466</v>
      </c>
      <c r="G35" s="35">
        <v>13539</v>
      </c>
      <c r="H35" s="34">
        <f t="shared" si="1"/>
        <v>2346.6</v>
      </c>
      <c r="I35" s="35">
        <f t="shared" si="2"/>
        <v>1353.9</v>
      </c>
      <c r="J35" s="36"/>
      <c r="K35" s="36">
        <f>SUM(H35:I35)</f>
        <v>3700.5</v>
      </c>
    </row>
    <row r="36" spans="1:13" s="11" customFormat="1" ht="15.75" x14ac:dyDescent="0.25">
      <c r="A36" s="10" t="s">
        <v>32</v>
      </c>
      <c r="B36" s="31">
        <v>286</v>
      </c>
      <c r="C36" s="32">
        <v>0</v>
      </c>
      <c r="D36" s="33">
        <v>2129.37</v>
      </c>
      <c r="E36" s="79">
        <f t="shared" si="6"/>
        <v>0.13431202656184693</v>
      </c>
      <c r="F36" s="34">
        <v>3021</v>
      </c>
      <c r="G36" s="35">
        <v>622</v>
      </c>
      <c r="H36" s="34">
        <f t="shared" si="1"/>
        <v>302.10000000000002</v>
      </c>
      <c r="I36" s="35">
        <f t="shared" si="2"/>
        <v>62.2</v>
      </c>
      <c r="J36" s="36"/>
      <c r="K36" s="36">
        <v>54611</v>
      </c>
    </row>
    <row r="37" spans="1:13" s="11" customFormat="1" ht="15" hidden="1" x14ac:dyDescent="0.2">
      <c r="A37" s="45" t="s">
        <v>80</v>
      </c>
      <c r="B37" s="31"/>
      <c r="C37" s="32">
        <f t="shared" ref="C37:C38" si="7">D37*0.05</f>
        <v>0</v>
      </c>
      <c r="D37" s="33"/>
      <c r="E37" s="47"/>
      <c r="F37" s="34">
        <v>0</v>
      </c>
      <c r="G37" s="35">
        <v>172467</v>
      </c>
      <c r="H37" s="34">
        <f t="shared" si="1"/>
        <v>0</v>
      </c>
      <c r="I37" s="35">
        <f t="shared" si="2"/>
        <v>17246.7</v>
      </c>
      <c r="J37" s="36"/>
      <c r="K37" s="36">
        <v>0</v>
      </c>
    </row>
    <row r="38" spans="1:13" s="11" customFormat="1" ht="15" hidden="1" x14ac:dyDescent="0.2">
      <c r="A38" s="45" t="s">
        <v>79</v>
      </c>
      <c r="B38" s="31"/>
      <c r="C38" s="32">
        <f t="shared" si="7"/>
        <v>0</v>
      </c>
      <c r="D38" s="33"/>
      <c r="E38" s="47"/>
      <c r="F38" s="34">
        <v>0</v>
      </c>
      <c r="G38" s="35">
        <v>369996</v>
      </c>
      <c r="H38" s="34">
        <f t="shared" si="1"/>
        <v>0</v>
      </c>
      <c r="I38" s="35">
        <f t="shared" si="2"/>
        <v>36999.599999999999</v>
      </c>
      <c r="J38" s="36"/>
      <c r="K38" s="36">
        <v>0</v>
      </c>
      <c r="M38" s="50"/>
    </row>
    <row r="39" spans="1:13" s="11" customFormat="1" ht="15" x14ac:dyDescent="0.2">
      <c r="A39" s="45" t="s">
        <v>33</v>
      </c>
      <c r="B39" s="31"/>
      <c r="C39" s="32">
        <v>0</v>
      </c>
      <c r="D39" s="33">
        <v>61.07</v>
      </c>
      <c r="E39" s="47"/>
      <c r="F39" s="34">
        <v>1505</v>
      </c>
      <c r="G39" s="35">
        <v>0</v>
      </c>
      <c r="H39" s="34">
        <f t="shared" si="1"/>
        <v>150.5</v>
      </c>
      <c r="I39" s="35">
        <f t="shared" si="2"/>
        <v>0</v>
      </c>
      <c r="J39" s="36">
        <f>SUM(H39:I39)</f>
        <v>150.5</v>
      </c>
      <c r="K39" s="36"/>
    </row>
    <row r="40" spans="1:13" s="11" customFormat="1" ht="15" x14ac:dyDescent="0.2">
      <c r="A40" s="10" t="s">
        <v>34</v>
      </c>
      <c r="B40" s="31"/>
      <c r="C40" s="32">
        <v>0</v>
      </c>
      <c r="D40" s="33">
        <v>182.85</v>
      </c>
      <c r="E40" s="47"/>
      <c r="F40" s="34">
        <v>0</v>
      </c>
      <c r="G40" s="35">
        <v>0</v>
      </c>
      <c r="H40" s="34">
        <f t="shared" si="1"/>
        <v>0</v>
      </c>
      <c r="I40" s="35">
        <f t="shared" si="2"/>
        <v>0</v>
      </c>
      <c r="J40" s="36">
        <v>0</v>
      </c>
      <c r="K40" s="36"/>
    </row>
    <row r="41" spans="1:13" s="11" customFormat="1" ht="15" x14ac:dyDescent="0.2">
      <c r="A41" s="45" t="s">
        <v>35</v>
      </c>
      <c r="B41" s="31"/>
      <c r="C41" s="32">
        <v>0</v>
      </c>
      <c r="D41" s="33">
        <v>5.54</v>
      </c>
      <c r="E41" s="47"/>
      <c r="F41" s="34">
        <v>0</v>
      </c>
      <c r="G41" s="35">
        <v>0</v>
      </c>
      <c r="H41" s="34">
        <f t="shared" si="1"/>
        <v>0</v>
      </c>
      <c r="I41" s="35">
        <f t="shared" si="2"/>
        <v>0</v>
      </c>
      <c r="J41" s="36">
        <v>0</v>
      </c>
      <c r="K41" s="36"/>
    </row>
    <row r="42" spans="1:13" s="11" customFormat="1" ht="15" x14ac:dyDescent="0.2">
      <c r="A42" s="45" t="s">
        <v>36</v>
      </c>
      <c r="B42" s="31"/>
      <c r="C42" s="32">
        <v>0</v>
      </c>
      <c r="D42" s="33">
        <v>7.2</v>
      </c>
      <c r="E42" s="47"/>
      <c r="F42" s="34">
        <v>0</v>
      </c>
      <c r="G42" s="35">
        <v>0</v>
      </c>
      <c r="H42" s="34">
        <f t="shared" si="1"/>
        <v>0</v>
      </c>
      <c r="I42" s="35">
        <f t="shared" si="2"/>
        <v>0</v>
      </c>
      <c r="J42" s="36">
        <v>0</v>
      </c>
      <c r="K42" s="36"/>
    </row>
    <row r="43" spans="1:13" s="11" customFormat="1" ht="15" x14ac:dyDescent="0.2">
      <c r="A43" s="42" t="s">
        <v>37</v>
      </c>
      <c r="B43" s="31">
        <v>0</v>
      </c>
      <c r="C43" s="32">
        <v>0</v>
      </c>
      <c r="D43" s="33">
        <v>66.489999999999995</v>
      </c>
      <c r="E43" s="47"/>
      <c r="F43" s="34">
        <v>90</v>
      </c>
      <c r="G43" s="35">
        <v>0</v>
      </c>
      <c r="H43" s="34">
        <f t="shared" si="1"/>
        <v>9</v>
      </c>
      <c r="I43" s="35">
        <f t="shared" si="2"/>
        <v>0</v>
      </c>
      <c r="J43" s="36">
        <f>SUM(H43:I43)</f>
        <v>9</v>
      </c>
      <c r="K43" s="36"/>
    </row>
    <row r="44" spans="1:13" s="11" customFormat="1" ht="15.75" x14ac:dyDescent="0.25">
      <c r="A44" s="10" t="s">
        <v>59</v>
      </c>
      <c r="B44" s="31">
        <v>7</v>
      </c>
      <c r="C44" s="32">
        <v>0</v>
      </c>
      <c r="D44" s="33">
        <v>43.43</v>
      </c>
      <c r="E44" s="79">
        <f t="shared" ref="E44:E46" si="8">B44/D44</f>
        <v>0.16117890858853326</v>
      </c>
      <c r="F44" s="34">
        <v>237</v>
      </c>
      <c r="G44" s="35">
        <v>223</v>
      </c>
      <c r="H44" s="34">
        <f t="shared" si="1"/>
        <v>23.700000000000003</v>
      </c>
      <c r="I44" s="35">
        <f t="shared" si="2"/>
        <v>22.3</v>
      </c>
      <c r="J44" s="36"/>
      <c r="K44" s="36">
        <f t="shared" ref="K44" si="9">SUM(H44:I44)</f>
        <v>46</v>
      </c>
    </row>
    <row r="45" spans="1:13" s="11" customFormat="1" ht="15" x14ac:dyDescent="0.2">
      <c r="A45" s="10" t="s">
        <v>38</v>
      </c>
      <c r="B45" s="31">
        <v>2</v>
      </c>
      <c r="C45" s="32">
        <v>0</v>
      </c>
      <c r="D45" s="33">
        <v>217.35</v>
      </c>
      <c r="E45" s="81"/>
      <c r="F45" s="34">
        <v>407</v>
      </c>
      <c r="G45" s="35">
        <v>1117</v>
      </c>
      <c r="H45" s="34">
        <f t="shared" si="1"/>
        <v>40.700000000000003</v>
      </c>
      <c r="I45" s="35">
        <f t="shared" si="2"/>
        <v>111.7</v>
      </c>
      <c r="J45" s="36">
        <f>SUM(H45:I45)</f>
        <v>152.4</v>
      </c>
      <c r="K45" s="36"/>
    </row>
    <row r="46" spans="1:13" s="11" customFormat="1" ht="15.75" x14ac:dyDescent="0.25">
      <c r="A46" s="10" t="s">
        <v>39</v>
      </c>
      <c r="B46" s="31">
        <v>208</v>
      </c>
      <c r="C46" s="32">
        <v>0</v>
      </c>
      <c r="D46" s="33">
        <v>3047.61</v>
      </c>
      <c r="E46" s="79">
        <f t="shared" si="8"/>
        <v>6.8250202617789024E-2</v>
      </c>
      <c r="F46" s="34">
        <v>44256</v>
      </c>
      <c r="G46" s="35">
        <v>16110</v>
      </c>
      <c r="H46" s="34">
        <f t="shared" si="1"/>
        <v>4425.6000000000004</v>
      </c>
      <c r="I46" s="35">
        <f t="shared" si="2"/>
        <v>1611</v>
      </c>
      <c r="J46" s="36"/>
      <c r="K46" s="36">
        <v>9582</v>
      </c>
    </row>
    <row r="47" spans="1:13" s="11" customFormat="1" ht="15" hidden="1" x14ac:dyDescent="0.2">
      <c r="A47" s="45" t="s">
        <v>81</v>
      </c>
      <c r="B47" s="31"/>
      <c r="C47" s="46"/>
      <c r="D47" s="33"/>
      <c r="E47" s="47"/>
      <c r="F47" s="34">
        <v>2447</v>
      </c>
      <c r="G47" s="35">
        <v>2621</v>
      </c>
      <c r="H47" s="34">
        <f t="shared" si="1"/>
        <v>244.70000000000002</v>
      </c>
      <c r="I47" s="35">
        <f t="shared" si="2"/>
        <v>262.10000000000002</v>
      </c>
      <c r="J47" s="36"/>
      <c r="K47" s="36">
        <v>0</v>
      </c>
    </row>
    <row r="48" spans="1:13" s="11" customFormat="1" ht="15" hidden="1" x14ac:dyDescent="0.2">
      <c r="A48" s="45" t="s">
        <v>82</v>
      </c>
      <c r="B48" s="31"/>
      <c r="C48" s="46"/>
      <c r="D48" s="33"/>
      <c r="E48" s="47"/>
      <c r="F48" s="34">
        <v>497</v>
      </c>
      <c r="G48" s="35">
        <v>884</v>
      </c>
      <c r="H48" s="34">
        <f t="shared" si="1"/>
        <v>49.7</v>
      </c>
      <c r="I48" s="35">
        <f t="shared" si="2"/>
        <v>88.4</v>
      </c>
      <c r="J48" s="36"/>
      <c r="K48" s="36">
        <v>0</v>
      </c>
    </row>
    <row r="49" spans="1:38" s="11" customFormat="1" ht="15" hidden="1" x14ac:dyDescent="0.2">
      <c r="A49" s="45" t="s">
        <v>83</v>
      </c>
      <c r="B49" s="31"/>
      <c r="C49" s="46"/>
      <c r="D49" s="33"/>
      <c r="E49" s="47"/>
      <c r="F49" s="34">
        <v>2023</v>
      </c>
      <c r="G49" s="35">
        <v>10160</v>
      </c>
      <c r="H49" s="34">
        <f t="shared" si="1"/>
        <v>202.3</v>
      </c>
      <c r="I49" s="35">
        <f t="shared" si="2"/>
        <v>1016</v>
      </c>
      <c r="J49" s="36"/>
      <c r="K49" s="36">
        <v>0</v>
      </c>
    </row>
    <row r="50" spans="1:38" s="11" customFormat="1" ht="15" hidden="1" x14ac:dyDescent="0.2">
      <c r="A50" s="45" t="s">
        <v>84</v>
      </c>
      <c r="B50" s="31"/>
      <c r="C50" s="46"/>
      <c r="D50" s="33"/>
      <c r="E50" s="47"/>
      <c r="F50" s="34">
        <v>2466</v>
      </c>
      <c r="G50" s="35">
        <v>8558</v>
      </c>
      <c r="H50" s="34">
        <f t="shared" si="1"/>
        <v>246.60000000000002</v>
      </c>
      <c r="I50" s="35">
        <f t="shared" si="2"/>
        <v>855.80000000000007</v>
      </c>
      <c r="J50" s="36"/>
      <c r="K50" s="36">
        <v>0</v>
      </c>
    </row>
    <row r="51" spans="1:38" s="11" customFormat="1" ht="15" hidden="1" x14ac:dyDescent="0.2">
      <c r="A51" s="45" t="s">
        <v>85</v>
      </c>
      <c r="B51" s="31"/>
      <c r="C51" s="46"/>
      <c r="D51" s="33"/>
      <c r="E51" s="47"/>
      <c r="F51" s="34">
        <v>1114</v>
      </c>
      <c r="G51" s="35">
        <v>2929</v>
      </c>
      <c r="H51" s="34">
        <f t="shared" si="1"/>
        <v>111.4</v>
      </c>
      <c r="I51" s="35">
        <f t="shared" si="2"/>
        <v>292.90000000000003</v>
      </c>
      <c r="J51" s="36"/>
      <c r="K51" s="36">
        <v>0</v>
      </c>
    </row>
    <row r="52" spans="1:38" s="11" customFormat="1" ht="15" hidden="1" x14ac:dyDescent="0.2">
      <c r="A52" s="45" t="s">
        <v>66</v>
      </c>
      <c r="B52" s="31"/>
      <c r="C52" s="46"/>
      <c r="D52" s="33"/>
      <c r="E52" s="47"/>
      <c r="F52" s="34">
        <v>804</v>
      </c>
      <c r="G52" s="35">
        <v>952</v>
      </c>
      <c r="H52" s="34">
        <f t="shared" si="1"/>
        <v>80.400000000000006</v>
      </c>
      <c r="I52" s="35">
        <f t="shared" si="2"/>
        <v>95.2</v>
      </c>
      <c r="J52" s="36"/>
      <c r="K52" s="36">
        <v>0</v>
      </c>
      <c r="L52" s="10"/>
      <c r="M52" s="51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s="11" customFormat="1" ht="15" x14ac:dyDescent="0.2">
      <c r="A53" s="10" t="s">
        <v>40</v>
      </c>
      <c r="B53" s="31"/>
      <c r="C53" s="32">
        <v>0</v>
      </c>
      <c r="D53" s="33">
        <v>35</v>
      </c>
      <c r="E53" s="76"/>
      <c r="F53" s="34">
        <v>410</v>
      </c>
      <c r="G53" s="35">
        <v>798</v>
      </c>
      <c r="H53" s="34">
        <f t="shared" si="1"/>
        <v>41</v>
      </c>
      <c r="I53" s="35">
        <f t="shared" si="2"/>
        <v>79.800000000000011</v>
      </c>
      <c r="J53" s="36">
        <f>SUM(H53:I53)</f>
        <v>120.80000000000001</v>
      </c>
      <c r="K53" s="36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s="11" customFormat="1" ht="15" x14ac:dyDescent="0.2">
      <c r="A54" s="42" t="s">
        <v>41</v>
      </c>
      <c r="B54" s="31"/>
      <c r="C54" s="32">
        <v>0</v>
      </c>
      <c r="D54" s="33">
        <v>58</v>
      </c>
      <c r="E54" s="76"/>
      <c r="F54" s="34">
        <v>248</v>
      </c>
      <c r="G54" s="35">
        <v>0</v>
      </c>
      <c r="H54" s="34">
        <f t="shared" si="1"/>
        <v>24.8</v>
      </c>
      <c r="I54" s="35">
        <f t="shared" si="2"/>
        <v>0</v>
      </c>
      <c r="J54" s="36">
        <f>SUM(H54:I54)</f>
        <v>24.8</v>
      </c>
      <c r="K54" s="36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s="11" customFormat="1" ht="15" x14ac:dyDescent="0.2">
      <c r="A55" s="10" t="s">
        <v>42</v>
      </c>
      <c r="B55" s="31"/>
      <c r="C55" s="32">
        <v>0</v>
      </c>
      <c r="D55" s="33">
        <v>3</v>
      </c>
      <c r="E55" s="76"/>
      <c r="F55" s="34">
        <v>0</v>
      </c>
      <c r="G55" s="35">
        <v>0</v>
      </c>
      <c r="H55" s="34">
        <f t="shared" si="1"/>
        <v>0</v>
      </c>
      <c r="I55" s="35">
        <f t="shared" si="2"/>
        <v>0</v>
      </c>
      <c r="J55" s="36">
        <v>0</v>
      </c>
      <c r="K55" s="36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</row>
    <row r="56" spans="1:38" s="11" customFormat="1" ht="15" x14ac:dyDescent="0.2">
      <c r="A56" s="45" t="s">
        <v>43</v>
      </c>
      <c r="B56" s="31"/>
      <c r="C56" s="32">
        <v>0</v>
      </c>
      <c r="D56" s="33">
        <v>84.96</v>
      </c>
      <c r="E56" s="76"/>
      <c r="F56" s="34">
        <v>6150</v>
      </c>
      <c r="G56" s="35">
        <v>2352</v>
      </c>
      <c r="H56" s="34">
        <f t="shared" si="1"/>
        <v>615</v>
      </c>
      <c r="I56" s="35">
        <f t="shared" si="2"/>
        <v>235.20000000000002</v>
      </c>
      <c r="J56" s="36">
        <f>SUM(H56:I56)</f>
        <v>850.2</v>
      </c>
      <c r="K56" s="36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s="11" customFormat="1" ht="15.75" x14ac:dyDescent="0.25">
      <c r="A57" s="10" t="s">
        <v>44</v>
      </c>
      <c r="B57" s="31">
        <v>28</v>
      </c>
      <c r="C57" s="32">
        <v>0</v>
      </c>
      <c r="D57" s="33">
        <v>307</v>
      </c>
      <c r="E57" s="79">
        <f t="shared" ref="E57:E70" si="10">B57/D57</f>
        <v>9.1205211726384364E-2</v>
      </c>
      <c r="F57" s="34">
        <v>7552</v>
      </c>
      <c r="G57" s="35">
        <v>5468</v>
      </c>
      <c r="H57" s="34">
        <f t="shared" si="1"/>
        <v>755.2</v>
      </c>
      <c r="I57" s="35">
        <f t="shared" si="2"/>
        <v>546.80000000000007</v>
      </c>
      <c r="J57" s="36"/>
      <c r="K57" s="36">
        <f>SUM(H57:I57)</f>
        <v>1302</v>
      </c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s="11" customFormat="1" ht="15.75" x14ac:dyDescent="0.25">
      <c r="A58" s="10" t="s">
        <v>45</v>
      </c>
      <c r="B58" s="31">
        <v>38</v>
      </c>
      <c r="C58" s="32">
        <v>0</v>
      </c>
      <c r="D58" s="33">
        <v>446.11</v>
      </c>
      <c r="E58" s="79">
        <f t="shared" si="10"/>
        <v>8.5180785008181839E-2</v>
      </c>
      <c r="F58" s="34">
        <v>5277</v>
      </c>
      <c r="G58" s="35">
        <v>5438</v>
      </c>
      <c r="H58" s="34">
        <f t="shared" si="1"/>
        <v>527.70000000000005</v>
      </c>
      <c r="I58" s="35">
        <f t="shared" si="2"/>
        <v>543.80000000000007</v>
      </c>
      <c r="J58" s="36"/>
      <c r="K58" s="36">
        <f>SUM(H58:I58)</f>
        <v>1071.5</v>
      </c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s="11" customFormat="1" ht="15" x14ac:dyDescent="0.2">
      <c r="A59" s="10" t="s">
        <v>69</v>
      </c>
      <c r="B59" s="31"/>
      <c r="C59" s="32">
        <v>0</v>
      </c>
      <c r="D59" s="33">
        <v>99.9</v>
      </c>
      <c r="E59" s="47"/>
      <c r="F59" s="34">
        <v>0</v>
      </c>
      <c r="G59" s="35">
        <v>0</v>
      </c>
      <c r="H59" s="34">
        <f t="shared" si="1"/>
        <v>0</v>
      </c>
      <c r="I59" s="35">
        <f t="shared" si="2"/>
        <v>0</v>
      </c>
      <c r="J59" s="36">
        <v>0</v>
      </c>
      <c r="K59" s="36"/>
      <c r="L59" s="10"/>
      <c r="M59" s="52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</row>
    <row r="60" spans="1:38" s="11" customFormat="1" ht="15" x14ac:dyDescent="0.2">
      <c r="A60" s="45" t="s">
        <v>46</v>
      </c>
      <c r="B60" s="31"/>
      <c r="C60" s="32">
        <v>0</v>
      </c>
      <c r="D60" s="33">
        <v>230.53</v>
      </c>
      <c r="E60" s="47"/>
      <c r="F60" s="34">
        <v>35033</v>
      </c>
      <c r="G60" s="35">
        <v>48857</v>
      </c>
      <c r="H60" s="34">
        <f t="shared" si="1"/>
        <v>3503.3</v>
      </c>
      <c r="I60" s="35">
        <f t="shared" si="2"/>
        <v>4885.7</v>
      </c>
      <c r="J60" s="36">
        <f t="shared" ref="J60:J65" si="11">SUM(H60:I60)</f>
        <v>8389</v>
      </c>
      <c r="K60" s="36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s="11" customFormat="1" ht="15.75" x14ac:dyDescent="0.25">
      <c r="A61" s="10" t="s">
        <v>70</v>
      </c>
      <c r="B61" s="31">
        <v>4</v>
      </c>
      <c r="C61" s="32">
        <v>0</v>
      </c>
      <c r="D61" s="33">
        <v>564.98</v>
      </c>
      <c r="E61" s="82"/>
      <c r="F61" s="34">
        <v>18012</v>
      </c>
      <c r="G61" s="35">
        <v>15100</v>
      </c>
      <c r="H61" s="34">
        <f t="shared" si="1"/>
        <v>1801.2</v>
      </c>
      <c r="I61" s="35">
        <f t="shared" si="2"/>
        <v>1510</v>
      </c>
      <c r="J61" s="36">
        <f>SUM(H61:I61)</f>
        <v>3311.2</v>
      </c>
      <c r="K61" s="36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s="11" customFormat="1" ht="15" x14ac:dyDescent="0.2">
      <c r="A62" s="10" t="s">
        <v>47</v>
      </c>
      <c r="B62" s="31">
        <v>38</v>
      </c>
      <c r="C62" s="32">
        <v>0</v>
      </c>
      <c r="D62" s="33">
        <v>3777.56</v>
      </c>
      <c r="E62" s="77">
        <f t="shared" si="10"/>
        <v>1.0059403424432702E-2</v>
      </c>
      <c r="F62" s="34">
        <v>38465</v>
      </c>
      <c r="G62" s="35">
        <v>61293</v>
      </c>
      <c r="H62" s="34">
        <f t="shared" si="1"/>
        <v>3846.5</v>
      </c>
      <c r="I62" s="35">
        <f t="shared" si="2"/>
        <v>6129.3</v>
      </c>
      <c r="J62" s="36">
        <f>SUM(H62:I62)</f>
        <v>9975.7999999999993</v>
      </c>
      <c r="K62" s="36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s="10" customFormat="1" ht="15" x14ac:dyDescent="0.2">
      <c r="A63" s="10" t="s">
        <v>61</v>
      </c>
      <c r="B63" s="31"/>
      <c r="C63" s="32">
        <v>0</v>
      </c>
      <c r="D63" s="33">
        <v>178.35</v>
      </c>
      <c r="E63" s="81"/>
      <c r="F63" s="34">
        <v>2424</v>
      </c>
      <c r="G63" s="35">
        <v>2143</v>
      </c>
      <c r="H63" s="34">
        <f t="shared" si="1"/>
        <v>242.4</v>
      </c>
      <c r="I63" s="35">
        <f t="shared" si="2"/>
        <v>214.3</v>
      </c>
      <c r="J63" s="36">
        <f t="shared" si="11"/>
        <v>456.70000000000005</v>
      </c>
      <c r="K63" s="36"/>
    </row>
    <row r="64" spans="1:38" s="11" customFormat="1" ht="15" x14ac:dyDescent="0.2">
      <c r="A64" s="45" t="s">
        <v>48</v>
      </c>
      <c r="B64" s="31"/>
      <c r="C64" s="32">
        <v>0</v>
      </c>
      <c r="D64" s="33">
        <v>190.92</v>
      </c>
      <c r="E64" s="47"/>
      <c r="F64" s="34">
        <v>4994</v>
      </c>
      <c r="G64" s="35">
        <v>5622</v>
      </c>
      <c r="H64" s="34">
        <f t="shared" si="1"/>
        <v>499.40000000000003</v>
      </c>
      <c r="I64" s="35">
        <f t="shared" si="2"/>
        <v>562.20000000000005</v>
      </c>
      <c r="J64" s="36">
        <f t="shared" si="11"/>
        <v>1061.6000000000001</v>
      </c>
      <c r="K64" s="36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</row>
    <row r="65" spans="1:43" s="8" customFormat="1" ht="15" x14ac:dyDescent="0.2">
      <c r="A65" s="45" t="s">
        <v>49</v>
      </c>
      <c r="B65" s="31"/>
      <c r="C65" s="32">
        <v>0</v>
      </c>
      <c r="D65" s="33">
        <v>9.8699999999999992</v>
      </c>
      <c r="E65" s="47"/>
      <c r="F65" s="34">
        <v>6988</v>
      </c>
      <c r="G65" s="35">
        <v>7276</v>
      </c>
      <c r="H65" s="34">
        <f t="shared" si="1"/>
        <v>698.80000000000007</v>
      </c>
      <c r="I65" s="35">
        <f t="shared" si="2"/>
        <v>727.6</v>
      </c>
      <c r="J65" s="36">
        <f t="shared" si="11"/>
        <v>1426.4</v>
      </c>
      <c r="K65" s="36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43" s="8" customFormat="1" ht="15.75" x14ac:dyDescent="0.25">
      <c r="A66" s="10" t="s">
        <v>50</v>
      </c>
      <c r="B66" s="31">
        <v>37</v>
      </c>
      <c r="C66" s="32">
        <v>0</v>
      </c>
      <c r="D66" s="33">
        <v>241.67</v>
      </c>
      <c r="E66" s="79">
        <f t="shared" si="10"/>
        <v>0.1531013365332892</v>
      </c>
      <c r="F66" s="34">
        <v>5315</v>
      </c>
      <c r="G66" s="35">
        <v>22922</v>
      </c>
      <c r="H66" s="34">
        <f t="shared" si="1"/>
        <v>531.5</v>
      </c>
      <c r="I66" s="35">
        <f t="shared" si="2"/>
        <v>2292.2000000000003</v>
      </c>
      <c r="J66" s="36"/>
      <c r="K66" s="36">
        <f>SUM(H66:I66)</f>
        <v>2823.7000000000003</v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43" s="8" customFormat="1" ht="15" x14ac:dyDescent="0.2">
      <c r="A67" s="45" t="s">
        <v>60</v>
      </c>
      <c r="B67" s="31">
        <v>1</v>
      </c>
      <c r="C67" s="32">
        <v>0</v>
      </c>
      <c r="D67" s="33">
        <v>109.17</v>
      </c>
      <c r="E67" s="81"/>
      <c r="F67" s="34">
        <v>1914</v>
      </c>
      <c r="G67" s="35">
        <v>7838</v>
      </c>
      <c r="H67" s="34">
        <f t="shared" si="1"/>
        <v>191.4</v>
      </c>
      <c r="I67" s="35">
        <f t="shared" si="2"/>
        <v>783.80000000000007</v>
      </c>
      <c r="J67" s="36">
        <f>SUM(H67:I67)</f>
        <v>975.2</v>
      </c>
      <c r="K67" s="36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43" s="8" customFormat="1" ht="15.75" x14ac:dyDescent="0.25">
      <c r="A68" s="10" t="s">
        <v>51</v>
      </c>
      <c r="B68" s="31">
        <v>202</v>
      </c>
      <c r="C68" s="32">
        <v>0</v>
      </c>
      <c r="D68" s="33">
        <v>2909.63</v>
      </c>
      <c r="E68" s="79">
        <f t="shared" si="10"/>
        <v>6.942463474737337E-2</v>
      </c>
      <c r="F68" s="34">
        <v>72687</v>
      </c>
      <c r="G68" s="35">
        <v>83805</v>
      </c>
      <c r="H68" s="34">
        <f t="shared" si="1"/>
        <v>7268.7000000000007</v>
      </c>
      <c r="I68" s="35">
        <f t="shared" si="2"/>
        <v>8380.5</v>
      </c>
      <c r="J68" s="36"/>
      <c r="K68" s="36">
        <f>SUM(H68:I68)</f>
        <v>15649.2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43" s="11" customFormat="1" ht="15.75" x14ac:dyDescent="0.25">
      <c r="A69" s="10" t="s">
        <v>52</v>
      </c>
      <c r="B69" s="31">
        <v>104</v>
      </c>
      <c r="C69" s="32">
        <v>0</v>
      </c>
      <c r="D69" s="33">
        <v>574.17999999999995</v>
      </c>
      <c r="E69" s="79">
        <f t="shared" si="10"/>
        <v>0.18112786930927585</v>
      </c>
      <c r="F69" s="34">
        <v>25049</v>
      </c>
      <c r="G69" s="35">
        <v>17918</v>
      </c>
      <c r="H69" s="34">
        <f t="shared" si="1"/>
        <v>2504.9</v>
      </c>
      <c r="I69" s="35">
        <f t="shared" si="2"/>
        <v>1791.8000000000002</v>
      </c>
      <c r="J69" s="36"/>
      <c r="K69" s="36">
        <f>SUM(H69:I69)</f>
        <v>4296.7000000000007</v>
      </c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</row>
    <row r="70" spans="1:43" s="11" customFormat="1" ht="16.5" thickBot="1" x14ac:dyDescent="0.3">
      <c r="A70" s="10" t="s">
        <v>53</v>
      </c>
      <c r="B70" s="31">
        <v>39</v>
      </c>
      <c r="C70" s="32">
        <v>0</v>
      </c>
      <c r="D70" s="33">
        <v>240.64</v>
      </c>
      <c r="E70" s="79">
        <f t="shared" si="10"/>
        <v>0.16206781914893617</v>
      </c>
      <c r="F70" s="34">
        <v>6088</v>
      </c>
      <c r="G70" s="35">
        <v>7170</v>
      </c>
      <c r="H70" s="34">
        <f t="shared" ref="H70" si="12">F70*0.1</f>
        <v>608.80000000000007</v>
      </c>
      <c r="I70" s="35">
        <f t="shared" ref="I70" si="13">G70*0.1</f>
        <v>717</v>
      </c>
      <c r="J70" s="36"/>
      <c r="K70" s="36">
        <f>SUM(H70:I70)</f>
        <v>1325.8000000000002</v>
      </c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</row>
    <row r="71" spans="1:43" s="60" customFormat="1" ht="16.5" thickBot="1" x14ac:dyDescent="0.3">
      <c r="A71" s="53" t="s">
        <v>54</v>
      </c>
      <c r="B71" s="53">
        <f>SUM(B10:B70)</f>
        <v>2099</v>
      </c>
      <c r="C71" s="53">
        <v>0</v>
      </c>
      <c r="D71" s="54">
        <f>SUM(D10:D70)</f>
        <v>23150.109999999997</v>
      </c>
      <c r="E71" s="55">
        <f>B71/D71</f>
        <v>9.0669115611113738E-2</v>
      </c>
      <c r="F71" s="56">
        <f t="shared" ref="F71:J71" si="14">SUM(F10:F70)</f>
        <v>828312</v>
      </c>
      <c r="G71" s="56">
        <f>SUM(G10:G70)</f>
        <v>1194260</v>
      </c>
      <c r="H71" s="56">
        <f t="shared" si="14"/>
        <v>82831.199999999983</v>
      </c>
      <c r="I71" s="56">
        <f t="shared" si="14"/>
        <v>119426.00000000001</v>
      </c>
      <c r="J71" s="57">
        <f t="shared" si="14"/>
        <v>28665.200000000001</v>
      </c>
      <c r="K71" s="58">
        <f>SUM(K10:K70)</f>
        <v>173593.40000000002</v>
      </c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</row>
    <row r="72" spans="1:43" s="64" customFormat="1" ht="15" hidden="1" x14ac:dyDescent="0.2">
      <c r="A72" s="61" t="s">
        <v>55</v>
      </c>
      <c r="B72" s="62"/>
      <c r="C72" s="62"/>
      <c r="D72" s="62"/>
      <c r="E72" s="62"/>
      <c r="F72" s="62"/>
      <c r="G72" s="62"/>
      <c r="H72" s="62"/>
      <c r="I72" s="62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63"/>
      <c r="AN72" s="63"/>
      <c r="AO72" s="63"/>
      <c r="AP72" s="63"/>
      <c r="AQ72" s="63"/>
    </row>
    <row r="73" spans="1:43" s="65" customFormat="1" ht="15" hidden="1" x14ac:dyDescent="0.2">
      <c r="A73" s="61" t="s">
        <v>56</v>
      </c>
      <c r="B73" s="62"/>
      <c r="C73" s="62"/>
      <c r="D73" s="62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</row>
    <row r="74" spans="1:43" s="65" customFormat="1" ht="15" hidden="1" x14ac:dyDescent="0.2">
      <c r="A74" s="61" t="s">
        <v>58</v>
      </c>
      <c r="B74" s="62"/>
      <c r="C74" s="62"/>
      <c r="D74" s="62"/>
      <c r="E74" s="62"/>
      <c r="F74" s="62"/>
      <c r="G74" s="66"/>
      <c r="H74" s="62"/>
      <c r="I74" s="67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</row>
    <row r="75" spans="1:43" s="8" customFormat="1" ht="15" hidden="1" x14ac:dyDescent="0.2">
      <c r="A75" s="68" t="s">
        <v>86</v>
      </c>
      <c r="B75" s="9"/>
      <c r="C75" s="9"/>
      <c r="D75" s="69"/>
      <c r="E75" s="9"/>
      <c r="F75" s="9"/>
      <c r="G75" s="70"/>
      <c r="H75" s="9"/>
      <c r="I75" s="9"/>
      <c r="J75" s="10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43" s="8" customFormat="1" ht="15" hidden="1" x14ac:dyDescent="0.2">
      <c r="A76" s="9"/>
      <c r="B76" s="9"/>
      <c r="C76" s="9"/>
      <c r="D76" s="9"/>
      <c r="E76" s="9"/>
      <c r="F76" s="9"/>
      <c r="G76" s="9"/>
      <c r="H76" s="9"/>
      <c r="I76" s="9"/>
      <c r="J76" s="10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43" s="8" customFormat="1" ht="17.25" hidden="1" thickTop="1" thickBot="1" x14ac:dyDescent="0.3">
      <c r="A77" s="9"/>
      <c r="B77" s="9"/>
      <c r="C77" s="9"/>
      <c r="D77" s="9"/>
      <c r="E77" s="71"/>
      <c r="F77" s="72" t="s">
        <v>64</v>
      </c>
      <c r="G77" s="73">
        <f>SUM(F71:G71)</f>
        <v>2022572</v>
      </c>
      <c r="H77" s="74">
        <v>0.1</v>
      </c>
      <c r="I77" s="73">
        <f>SUM(H71:I71)</f>
        <v>202257.2</v>
      </c>
      <c r="J77" s="72" t="s">
        <v>65</v>
      </c>
      <c r="K77" s="75">
        <f>SUM(J71:K71)</f>
        <v>202258.60000000003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43" s="8" customFormat="1" ht="17.25" hidden="1" thickTop="1" thickBot="1" x14ac:dyDescent="0.3">
      <c r="A78" s="9"/>
      <c r="B78" s="9"/>
      <c r="C78" s="9"/>
      <c r="D78" s="9"/>
      <c r="E78" s="9"/>
      <c r="F78" s="9"/>
      <c r="G78" s="9"/>
      <c r="H78" s="9"/>
      <c r="I78" s="73">
        <f>SUM(H10:I70)</f>
        <v>202257.19999999998</v>
      </c>
      <c r="J78" s="10"/>
      <c r="K78" s="75">
        <f>SUM(J10:K70)</f>
        <v>202258.60000000003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43" hidden="1" x14ac:dyDescent="0.2"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</row>
    <row r="80" spans="1:43" x14ac:dyDescent="0.2"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1:38" x14ac:dyDescent="0.2"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</row>
    <row r="82" spans="11:38" x14ac:dyDescent="0.2"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</row>
    <row r="83" spans="11:38" x14ac:dyDescent="0.2"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1:38" x14ac:dyDescent="0.2"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1:38" x14ac:dyDescent="0.2"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1:38" x14ac:dyDescent="0.2"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1:38" x14ac:dyDescent="0.2"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1:38" x14ac:dyDescent="0.2"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1:38" x14ac:dyDescent="0.2"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1:38" x14ac:dyDescent="0.2"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1:38" x14ac:dyDescent="0.2"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1:38" x14ac:dyDescent="0.2"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1:38" x14ac:dyDescent="0.2"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1:38" x14ac:dyDescent="0.2"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</sheetData>
  <mergeCells count="3">
    <mergeCell ref="A1:K1"/>
    <mergeCell ref="A2:K2"/>
    <mergeCell ref="A3:K3"/>
  </mergeCells>
  <printOptions horizontalCentered="1" gridLines="1"/>
  <pageMargins left="0.5" right="0.5" top="1" bottom="0.5" header="0.25" footer="0.18"/>
  <pageSetup scale="79" orientation="portrait" r:id="rId1"/>
  <headerFooter alignWithMargins="0"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Auto Discount</vt:lpstr>
      <vt:lpstr>'Auto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2018-06-28T20:51:02Z</cp:lastPrinted>
  <dcterms:created xsi:type="dcterms:W3CDTF">2009-06-30T23:10:18Z</dcterms:created>
  <dcterms:modified xsi:type="dcterms:W3CDTF">2018-06-28T20:51:47Z</dcterms:modified>
</cp:coreProperties>
</file>